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8_{B7E95F9F-9AD2-42BD-AB53-950C19A7B6D2}" xr6:coauthVersionLast="41" xr6:coauthVersionMax="41" xr10:uidLastSave="{00000000-0000-0000-0000-000000000000}"/>
  <bookViews>
    <workbookView xWindow="-130" yWindow="-130" windowWidth="38660" windowHeight="21260" tabRatio="783" activeTab="2" xr2:uid="{00000000-000D-0000-FFFF-FFFF00000000}"/>
  </bookViews>
  <sheets>
    <sheet name="USONon-USO" sheetId="50" r:id="rId1"/>
    <sheet name="Costs" sheetId="51" r:id="rId2"/>
    <sheet name="Letter Prices" sheetId="35" r:id="rId3"/>
    <sheet name="Parcel Prices" sheetId="3" r:id="rId4"/>
    <sheet name="Business prices" sheetId="34" r:id="rId5"/>
    <sheet name="Access Prices" sheetId="9" r:id="rId6"/>
    <sheet name="RM 1C PCA" sheetId="48" r:id="rId7"/>
    <sheet name="Complaints" sheetId="43" r:id="rId8"/>
    <sheet name="Volume-Revenue - Product Group" sheetId="4" r:id="rId9"/>
    <sheet name="Volume-Revenue - Format" sheetId="24" r:id="rId10"/>
    <sheet name="QoS" sheetId="6" r:id="rId11"/>
    <sheet name="Volume-Revenue - Letter types" sheetId="19" r:id="rId12"/>
  </sheets>
  <definedNames>
    <definedName name="_xlnm._FilterDatabase" localSheetId="6" hidden="1">'RM 1C PCA'!$A$1:$D$726</definedName>
    <definedName name="_xlnm.Criteria" localSheetId="6">'RM 1C PCA'!$B:$B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34" l="1"/>
  <c r="G88" i="35"/>
  <c r="G81" i="3" l="1"/>
  <c r="G68" i="3"/>
  <c r="G89" i="3"/>
  <c r="G88" i="3"/>
  <c r="G87" i="3"/>
  <c r="G86" i="3"/>
  <c r="G85" i="3"/>
  <c r="G84" i="3"/>
  <c r="G83" i="3"/>
  <c r="G82" i="3"/>
  <c r="G80" i="3"/>
  <c r="G15" i="3"/>
  <c r="G2" i="3"/>
  <c r="G37" i="3"/>
  <c r="G59" i="3"/>
  <c r="G69" i="3"/>
  <c r="G67" i="3"/>
  <c r="G66" i="3"/>
  <c r="G65" i="3"/>
  <c r="G64" i="3"/>
  <c r="G63" i="3"/>
  <c r="G62" i="3"/>
  <c r="G61" i="3"/>
  <c r="G60" i="3"/>
  <c r="G58" i="3"/>
  <c r="H37" i="3"/>
  <c r="G45" i="3"/>
  <c r="G44" i="3"/>
  <c r="G43" i="3"/>
  <c r="G42" i="3"/>
  <c r="G41" i="3"/>
  <c r="G40" i="3"/>
  <c r="G39" i="3"/>
  <c r="G38" i="3"/>
  <c r="G36" i="3"/>
  <c r="G23" i="3"/>
  <c r="H23" i="3"/>
  <c r="I23" i="3"/>
  <c r="G21" i="3"/>
  <c r="G22" i="3"/>
  <c r="G20" i="3"/>
  <c r="G19" i="3"/>
  <c r="G18" i="3"/>
  <c r="G17" i="3"/>
  <c r="G16" i="3"/>
  <c r="G14" i="3"/>
  <c r="H14" i="3" s="1"/>
  <c r="I14" i="3" s="1"/>
  <c r="H90" i="43" l="1"/>
  <c r="G90" i="43"/>
  <c r="F90" i="43"/>
  <c r="E90" i="43"/>
  <c r="C90" i="43"/>
  <c r="D90" i="43"/>
  <c r="E62" i="9" l="1"/>
  <c r="E54" i="9"/>
  <c r="E69" i="9"/>
  <c r="E68" i="9"/>
  <c r="E67" i="9"/>
  <c r="E66" i="9"/>
  <c r="E65" i="9"/>
  <c r="E64" i="9"/>
  <c r="D66" i="9"/>
  <c r="F66" i="9" s="1"/>
  <c r="G66" i="9" s="1"/>
  <c r="E61" i="9"/>
  <c r="E60" i="9"/>
  <c r="E59" i="9"/>
  <c r="E58" i="9"/>
  <c r="E57" i="9"/>
  <c r="E56" i="9"/>
  <c r="D58" i="9"/>
  <c r="F58" i="9" s="1"/>
  <c r="G58" i="9" s="1"/>
  <c r="E15" i="34" l="1"/>
  <c r="F15" i="34" s="1"/>
  <c r="G15" i="34" s="1"/>
  <c r="E16" i="34"/>
  <c r="F16" i="34" s="1"/>
  <c r="G16" i="34" s="1"/>
  <c r="E17" i="34"/>
  <c r="F17" i="34" s="1"/>
  <c r="G17" i="34" s="1"/>
  <c r="E18" i="34"/>
  <c r="F18" i="34"/>
  <c r="G18" i="34" s="1"/>
  <c r="E19" i="34"/>
  <c r="F19" i="34"/>
  <c r="G19" i="34"/>
  <c r="E20" i="34"/>
  <c r="F20" i="34" s="1"/>
  <c r="G20" i="34" s="1"/>
  <c r="E21" i="34"/>
  <c r="F21" i="34"/>
  <c r="G21" i="34" s="1"/>
  <c r="E22" i="34"/>
  <c r="F22" i="34"/>
  <c r="G22" i="34" s="1"/>
  <c r="E23" i="34"/>
  <c r="F23" i="34"/>
  <c r="G23" i="34"/>
  <c r="E24" i="34"/>
  <c r="F24" i="34" s="1"/>
  <c r="G24" i="34" s="1"/>
  <c r="E25" i="34"/>
  <c r="F25" i="34"/>
  <c r="G25" i="34" s="1"/>
  <c r="E26" i="34"/>
  <c r="F26" i="34" s="1"/>
  <c r="G26" i="34" s="1"/>
  <c r="E27" i="34"/>
  <c r="F27" i="34"/>
  <c r="G27" i="34" s="1"/>
  <c r="G89" i="35"/>
  <c r="G77" i="35"/>
  <c r="G78" i="35"/>
  <c r="G67" i="35"/>
  <c r="G2" i="35"/>
  <c r="H2" i="35"/>
  <c r="I2" i="35"/>
  <c r="G3" i="35"/>
  <c r="H3" i="35" s="1"/>
  <c r="I3" i="35" s="1"/>
  <c r="G4" i="35"/>
  <c r="H4" i="35"/>
  <c r="I4" i="35" s="1"/>
  <c r="G5" i="35"/>
  <c r="H5" i="35"/>
  <c r="I5" i="35" s="1"/>
  <c r="G6" i="35"/>
  <c r="H6" i="35"/>
  <c r="I6" i="35"/>
  <c r="G7" i="35"/>
  <c r="H7" i="35" s="1"/>
  <c r="I7" i="35" s="1"/>
  <c r="G8" i="35"/>
  <c r="H8" i="35"/>
  <c r="I8" i="35" s="1"/>
  <c r="G9" i="35"/>
  <c r="H9" i="35" s="1"/>
  <c r="I9" i="35" s="1"/>
  <c r="G10" i="35"/>
  <c r="H10" i="35" s="1"/>
  <c r="I10" i="35" s="1"/>
  <c r="G11" i="35"/>
  <c r="H11" i="35" s="1"/>
  <c r="I11" i="35" s="1"/>
  <c r="G12" i="35"/>
  <c r="H12" i="35"/>
  <c r="I12" i="35" s="1"/>
  <c r="G55" i="35"/>
  <c r="G48" i="35"/>
  <c r="G49" i="35"/>
  <c r="G50" i="35"/>
  <c r="G51" i="35"/>
  <c r="G52" i="35"/>
  <c r="G53" i="35"/>
  <c r="G54" i="35"/>
  <c r="G56" i="35"/>
  <c r="E118" i="34" l="1"/>
  <c r="F118" i="34" s="1"/>
  <c r="G118" i="34" s="1"/>
  <c r="E105" i="34"/>
  <c r="F105" i="34" s="1"/>
  <c r="G105" i="34" s="1"/>
  <c r="E92" i="34"/>
  <c r="F92" i="34" s="1"/>
  <c r="G92" i="34" s="1"/>
  <c r="C92" i="34"/>
  <c r="E79" i="34"/>
  <c r="F79" i="34" s="1"/>
  <c r="G79" i="34" s="1"/>
  <c r="E67" i="34"/>
  <c r="E68" i="34"/>
  <c r="E66" i="34"/>
  <c r="D41" i="9" l="1"/>
  <c r="D69" i="9"/>
  <c r="D61" i="9"/>
  <c r="D53" i="9"/>
  <c r="D47" i="9"/>
  <c r="D30" i="9"/>
  <c r="E53" i="34" l="1"/>
  <c r="F53" i="34" s="1"/>
  <c r="G53" i="34" s="1"/>
  <c r="E40" i="34"/>
  <c r="F40" i="34" s="1"/>
  <c r="G40" i="34" s="1"/>
  <c r="E14" i="34"/>
  <c r="F14" i="34" s="1"/>
  <c r="G14" i="34" s="1"/>
  <c r="C118" i="34"/>
  <c r="C105" i="34"/>
  <c r="C79" i="34"/>
  <c r="C66" i="34"/>
  <c r="C53" i="34"/>
  <c r="C40" i="34"/>
  <c r="C27" i="34"/>
  <c r="C14" i="34"/>
  <c r="H89" i="3" l="1"/>
  <c r="I89" i="3" s="1"/>
  <c r="H80" i="3"/>
  <c r="I80" i="3" s="1"/>
  <c r="H67" i="3"/>
  <c r="I67" i="3" s="1"/>
  <c r="H58" i="3"/>
  <c r="I58" i="3" s="1"/>
  <c r="H45" i="3"/>
  <c r="I45" i="3" s="1"/>
  <c r="H36" i="3"/>
  <c r="I36" i="3" s="1"/>
  <c r="H89" i="35" l="1"/>
  <c r="I89" i="35" s="1"/>
  <c r="G45" i="35"/>
  <c r="H45" i="35" s="1"/>
  <c r="I45" i="35" s="1"/>
  <c r="G34" i="35"/>
  <c r="H34" i="35" s="1"/>
  <c r="I34" i="35" s="1"/>
  <c r="G23" i="35"/>
  <c r="H78" i="35"/>
  <c r="I78" i="35" s="1"/>
  <c r="H67" i="35"/>
  <c r="I67" i="35" s="1"/>
  <c r="H56" i="35"/>
  <c r="I56" i="35" s="1"/>
  <c r="H23" i="35"/>
  <c r="I23" i="35" s="1"/>
  <c r="D62" i="9" l="1"/>
  <c r="E63" i="9" s="1"/>
  <c r="D63" i="9"/>
  <c r="D64" i="9"/>
  <c r="D55" i="9"/>
  <c r="D56" i="9"/>
  <c r="D57" i="9"/>
  <c r="D59" i="9"/>
  <c r="D60" i="9"/>
  <c r="D65" i="9"/>
  <c r="D67" i="9"/>
  <c r="D68" i="9"/>
  <c r="F69" i="9" s="1"/>
  <c r="G69" i="9" s="1"/>
  <c r="F65" i="9" l="1"/>
  <c r="G65" i="9" s="1"/>
  <c r="F61" i="9"/>
  <c r="G61" i="9" s="1"/>
  <c r="F63" i="9"/>
  <c r="G63" i="9" s="1"/>
  <c r="F57" i="9"/>
  <c r="G57" i="9" s="1"/>
  <c r="F64" i="9"/>
  <c r="G64" i="9" s="1"/>
  <c r="F67" i="9"/>
  <c r="G67" i="9" s="1"/>
  <c r="F62" i="9"/>
  <c r="G62" i="9" s="1"/>
  <c r="F60" i="9"/>
  <c r="G60" i="9" s="1"/>
  <c r="F68" i="9"/>
  <c r="G68" i="9" s="1"/>
  <c r="F59" i="9"/>
  <c r="G59" i="9" s="1"/>
  <c r="F56" i="9"/>
  <c r="G56" i="9" s="1"/>
  <c r="D54" i="9"/>
  <c r="E55" i="9" s="1"/>
  <c r="F55" i="9" s="1"/>
  <c r="G55" i="9" s="1"/>
  <c r="D52" i="9" l="1"/>
  <c r="E53" i="9" l="1"/>
  <c r="F53" i="9" s="1"/>
  <c r="G53" i="9" s="1"/>
  <c r="D46" i="9"/>
  <c r="D40" i="9"/>
  <c r="D29" i="9"/>
  <c r="E30" i="9" s="1"/>
  <c r="F30" i="9" s="1"/>
  <c r="G30" i="9" s="1"/>
  <c r="E104" i="34" l="1"/>
  <c r="F104" i="34" s="1"/>
  <c r="G104" i="34" s="1"/>
  <c r="E91" i="34"/>
  <c r="F91" i="34" s="1"/>
  <c r="G91" i="34" s="1"/>
  <c r="E65" i="34"/>
  <c r="E52" i="34"/>
  <c r="F52" i="34" s="1"/>
  <c r="G52" i="34" s="1"/>
  <c r="E39" i="34"/>
  <c r="F39" i="34" s="1"/>
  <c r="G39" i="34" s="1"/>
  <c r="E13" i="34"/>
  <c r="F13" i="34" s="1"/>
  <c r="G13" i="34" s="1"/>
  <c r="C104" i="34"/>
  <c r="C91" i="34"/>
  <c r="E78" i="34"/>
  <c r="F78" i="34" s="1"/>
  <c r="C78" i="34"/>
  <c r="C65" i="34"/>
  <c r="C52" i="34"/>
  <c r="C39" i="34"/>
  <c r="C26" i="34"/>
  <c r="C13" i="34"/>
  <c r="C117" i="34"/>
  <c r="G79" i="3"/>
  <c r="G57" i="3"/>
  <c r="G13" i="3"/>
  <c r="G35" i="3"/>
  <c r="G34" i="3"/>
  <c r="F65" i="34" l="1"/>
  <c r="G65" i="34" s="1"/>
  <c r="H88" i="3"/>
  <c r="I88" i="3" s="1"/>
  <c r="H66" i="3"/>
  <c r="I66" i="3" s="1"/>
  <c r="H79" i="3"/>
  <c r="I79" i="3" s="1"/>
  <c r="H57" i="3"/>
  <c r="I57" i="3" s="1"/>
  <c r="H44" i="3"/>
  <c r="I44" i="3" s="1"/>
  <c r="H35" i="3"/>
  <c r="I35" i="3" s="1"/>
  <c r="H22" i="3"/>
  <c r="I22" i="3" s="1"/>
  <c r="H13" i="3"/>
  <c r="I13" i="3" s="1"/>
  <c r="G66" i="35" l="1"/>
  <c r="G44" i="35" l="1"/>
  <c r="H44" i="35" s="1"/>
  <c r="I44" i="35" s="1"/>
  <c r="G33" i="35"/>
  <c r="H33" i="35" s="1"/>
  <c r="I33" i="35" s="1"/>
  <c r="G22" i="35"/>
  <c r="H22" i="35" s="1"/>
  <c r="I22" i="35" s="1"/>
  <c r="H66" i="35"/>
  <c r="I66" i="35" s="1"/>
  <c r="E117" i="34" l="1"/>
  <c r="F117" i="34" s="1"/>
  <c r="G117" i="34" s="1"/>
  <c r="E48" i="34"/>
  <c r="E47" i="34"/>
  <c r="E2" i="34"/>
  <c r="G32" i="35"/>
  <c r="G31" i="35"/>
  <c r="G30" i="35"/>
  <c r="G29" i="35"/>
  <c r="G28" i="35"/>
  <c r="G27" i="35"/>
  <c r="G26" i="35"/>
  <c r="G25" i="35"/>
  <c r="G24" i="35"/>
  <c r="D2" i="9" l="1"/>
  <c r="D3" i="9"/>
  <c r="D4" i="9"/>
  <c r="D5" i="9"/>
  <c r="D6" i="9"/>
  <c r="D7" i="9"/>
  <c r="D8" i="9"/>
  <c r="D9" i="9"/>
  <c r="D10" i="9"/>
  <c r="D11" i="9"/>
  <c r="D12" i="9"/>
  <c r="D13" i="9"/>
  <c r="D14" i="9"/>
  <c r="D15" i="9"/>
  <c r="D16" i="9"/>
  <c r="D17" i="9"/>
  <c r="D18" i="9"/>
  <c r="D19" i="9"/>
  <c r="D20" i="9"/>
  <c r="E29" i="9" s="1"/>
  <c r="D21" i="9"/>
  <c r="D22" i="9"/>
  <c r="D23" i="9"/>
  <c r="D24" i="9"/>
  <c r="D25" i="9"/>
  <c r="D26" i="9"/>
  <c r="D27" i="9"/>
  <c r="D28" i="9"/>
  <c r="D31" i="9"/>
  <c r="D32" i="9"/>
  <c r="D33" i="9"/>
  <c r="D34" i="9"/>
  <c r="D35" i="9"/>
  <c r="D36" i="9"/>
  <c r="D37" i="9"/>
  <c r="D38" i="9"/>
  <c r="D39" i="9"/>
  <c r="D42" i="9"/>
  <c r="D43" i="9"/>
  <c r="D44" i="9"/>
  <c r="D45" i="9"/>
  <c r="D48" i="9"/>
  <c r="E48" i="9" s="1"/>
  <c r="D49" i="9"/>
  <c r="D50" i="9"/>
  <c r="D51" i="9"/>
  <c r="E41" i="9" l="1"/>
  <c r="F41" i="9" s="1"/>
  <c r="G41" i="9" s="1"/>
  <c r="E40" i="9"/>
  <c r="F40" i="9" s="1"/>
  <c r="G40" i="9" s="1"/>
  <c r="E52" i="9"/>
  <c r="F54" i="9"/>
  <c r="G54" i="9" s="1"/>
  <c r="E45" i="9"/>
  <c r="E46" i="9"/>
  <c r="E47" i="9"/>
  <c r="F47" i="9" s="1"/>
  <c r="G47" i="9" s="1"/>
  <c r="F52" i="9"/>
  <c r="G52" i="9" s="1"/>
  <c r="E5" i="9"/>
  <c r="F5" i="9" s="1"/>
  <c r="G5" i="9" s="1"/>
  <c r="E9" i="9"/>
  <c r="F9" i="9" s="1"/>
  <c r="G9" i="9" s="1"/>
  <c r="E2" i="9"/>
  <c r="F2" i="9" s="1"/>
  <c r="G2" i="9" s="1"/>
  <c r="E6" i="9"/>
  <c r="E10" i="9"/>
  <c r="F10" i="9" s="1"/>
  <c r="G10" i="9" s="1"/>
  <c r="E3" i="9"/>
  <c r="F3" i="9" s="1"/>
  <c r="G3" i="9" s="1"/>
  <c r="E7" i="9"/>
  <c r="F7" i="9" s="1"/>
  <c r="G7" i="9" s="1"/>
  <c r="E4" i="9"/>
  <c r="E8" i="9"/>
  <c r="F48" i="9"/>
  <c r="G48" i="9" s="1"/>
  <c r="E50" i="9"/>
  <c r="F50" i="9" s="1"/>
  <c r="G50" i="9" s="1"/>
  <c r="E51" i="9"/>
  <c r="F51" i="9" s="1"/>
  <c r="G51" i="9" s="1"/>
  <c r="E49" i="9"/>
  <c r="F49" i="9" s="1"/>
  <c r="G49" i="9" s="1"/>
  <c r="E42" i="9"/>
  <c r="E44" i="9"/>
  <c r="F44" i="9" s="1"/>
  <c r="G44" i="9" s="1"/>
  <c r="E43" i="9"/>
  <c r="F43" i="9" s="1"/>
  <c r="G43" i="9" s="1"/>
  <c r="E31" i="9"/>
  <c r="F31" i="9" s="1"/>
  <c r="G31" i="9" s="1"/>
  <c r="E35" i="9"/>
  <c r="F35" i="9" s="1"/>
  <c r="G35" i="9" s="1"/>
  <c r="E39" i="9"/>
  <c r="F39" i="9" s="1"/>
  <c r="G39" i="9" s="1"/>
  <c r="E36" i="9"/>
  <c r="F36" i="9" s="1"/>
  <c r="G36" i="9" s="1"/>
  <c r="E32" i="9"/>
  <c r="F32" i="9" s="1"/>
  <c r="G32" i="9" s="1"/>
  <c r="E33" i="9"/>
  <c r="F33" i="9" s="1"/>
  <c r="G33" i="9" s="1"/>
  <c r="E37" i="9"/>
  <c r="F37" i="9" s="1"/>
  <c r="G37" i="9" s="1"/>
  <c r="E38" i="9"/>
  <c r="F38" i="9" s="1"/>
  <c r="G38" i="9" s="1"/>
  <c r="E34" i="9"/>
  <c r="F34" i="9" s="1"/>
  <c r="G34" i="9" s="1"/>
  <c r="F29" i="9"/>
  <c r="G29" i="9" s="1"/>
  <c r="E23" i="9"/>
  <c r="F23" i="9" s="1"/>
  <c r="G23" i="9" s="1"/>
  <c r="E20" i="9"/>
  <c r="F20" i="9" s="1"/>
  <c r="G20" i="9" s="1"/>
  <c r="E25" i="9"/>
  <c r="F25" i="9" s="1"/>
  <c r="G25" i="9" s="1"/>
  <c r="E21" i="9"/>
  <c r="F21" i="9" s="1"/>
  <c r="G21" i="9" s="1"/>
  <c r="E22" i="9"/>
  <c r="F22" i="9" s="1"/>
  <c r="G22" i="9" s="1"/>
  <c r="E26" i="9"/>
  <c r="F26" i="9" s="1"/>
  <c r="G26" i="9" s="1"/>
  <c r="E27" i="9"/>
  <c r="F27" i="9" s="1"/>
  <c r="G27" i="9" s="1"/>
  <c r="E24" i="9"/>
  <c r="F24" i="9" s="1"/>
  <c r="G24" i="9" s="1"/>
  <c r="E28" i="9"/>
  <c r="F28" i="9" s="1"/>
  <c r="G28" i="9" s="1"/>
  <c r="E11" i="9"/>
  <c r="E15" i="9"/>
  <c r="F15" i="9" s="1"/>
  <c r="G15" i="9" s="1"/>
  <c r="E19" i="9"/>
  <c r="F19" i="9" s="1"/>
  <c r="G19" i="9" s="1"/>
  <c r="E12" i="9"/>
  <c r="F12" i="9" s="1"/>
  <c r="G12" i="9" s="1"/>
  <c r="E16" i="9"/>
  <c r="F16" i="9" s="1"/>
  <c r="G16" i="9" s="1"/>
  <c r="E13" i="9"/>
  <c r="F13" i="9" s="1"/>
  <c r="G13" i="9" s="1"/>
  <c r="E17" i="9"/>
  <c r="F17" i="9" s="1"/>
  <c r="G17" i="9" s="1"/>
  <c r="E14" i="9"/>
  <c r="F14" i="9" s="1"/>
  <c r="G14" i="9" s="1"/>
  <c r="E18" i="9"/>
  <c r="F18" i="9" s="1"/>
  <c r="G18" i="9" s="1"/>
  <c r="F6" i="9"/>
  <c r="G6" i="9" s="1"/>
  <c r="F4" i="9"/>
  <c r="G4" i="9" s="1"/>
  <c r="F8" i="9"/>
  <c r="G8" i="9" s="1"/>
  <c r="H87" i="3"/>
  <c r="I87" i="3" s="1"/>
  <c r="G78" i="3"/>
  <c r="H78" i="3" s="1"/>
  <c r="I78" i="3" s="1"/>
  <c r="H43" i="3"/>
  <c r="I43" i="3" s="1"/>
  <c r="G56" i="3"/>
  <c r="H56" i="3" s="1"/>
  <c r="I56" i="3" s="1"/>
  <c r="H65" i="3"/>
  <c r="I65" i="3" s="1"/>
  <c r="H21" i="3"/>
  <c r="I21" i="3" s="1"/>
  <c r="G9" i="3"/>
  <c r="H9" i="3" s="1"/>
  <c r="I9" i="3" s="1"/>
  <c r="F45" i="9" l="1"/>
  <c r="G45" i="9" s="1"/>
  <c r="F46" i="9"/>
  <c r="G46" i="9" s="1"/>
  <c r="F11" i="9"/>
  <c r="G11" i="9" s="1"/>
  <c r="F42" i="9"/>
  <c r="G42" i="9" s="1"/>
  <c r="E38" i="34"/>
  <c r="F38" i="34" s="1"/>
  <c r="G38" i="34" s="1"/>
  <c r="E116" i="34"/>
  <c r="F116" i="34" s="1"/>
  <c r="G116" i="34" s="1"/>
  <c r="E103" i="34"/>
  <c r="F103" i="34" s="1"/>
  <c r="G103" i="34" s="1"/>
  <c r="E90" i="34"/>
  <c r="F90" i="34" s="1"/>
  <c r="G90" i="34" s="1"/>
  <c r="E77" i="34"/>
  <c r="F77" i="34" s="1"/>
  <c r="G77" i="34" s="1"/>
  <c r="E64" i="34"/>
  <c r="E51" i="34"/>
  <c r="F51" i="34" s="1"/>
  <c r="G51" i="34" s="1"/>
  <c r="E12" i="34"/>
  <c r="C38" i="34"/>
  <c r="C25" i="34"/>
  <c r="C12" i="34"/>
  <c r="G12" i="3"/>
  <c r="H12" i="3" s="1"/>
  <c r="I12" i="3" s="1"/>
  <c r="G87" i="35"/>
  <c r="G76" i="35"/>
  <c r="G65" i="35"/>
  <c r="F64" i="34" l="1"/>
  <c r="G64" i="34" s="1"/>
  <c r="C103" i="34"/>
  <c r="C116" i="34"/>
  <c r="C90" i="34"/>
  <c r="C77" i="34"/>
  <c r="C64" i="34"/>
  <c r="C51" i="34"/>
  <c r="E4" i="34" l="1"/>
  <c r="F4" i="34" s="1"/>
  <c r="G4" i="34" s="1"/>
  <c r="E5" i="34"/>
  <c r="F5" i="34" s="1"/>
  <c r="G5" i="34" s="1"/>
  <c r="E6" i="34"/>
  <c r="F6" i="34" s="1"/>
  <c r="G6" i="34" s="1"/>
  <c r="E7" i="34"/>
  <c r="E8" i="34"/>
  <c r="F8" i="34" s="1"/>
  <c r="G8" i="34" s="1"/>
  <c r="E9" i="34"/>
  <c r="F9" i="34" s="1"/>
  <c r="G9" i="34" s="1"/>
  <c r="E10" i="34"/>
  <c r="F10" i="34" s="1"/>
  <c r="G10" i="34" s="1"/>
  <c r="E11" i="34"/>
  <c r="F11" i="34" s="1"/>
  <c r="G11" i="34" s="1"/>
  <c r="H34" i="3"/>
  <c r="I34" i="3" s="1"/>
  <c r="G77" i="3"/>
  <c r="H77" i="3" s="1"/>
  <c r="I77" i="3" s="1"/>
  <c r="G76" i="3"/>
  <c r="H76" i="3" s="1"/>
  <c r="I76" i="3" s="1"/>
  <c r="G75" i="3"/>
  <c r="H75" i="3" s="1"/>
  <c r="I75" i="3" s="1"/>
  <c r="G74" i="3"/>
  <c r="H74" i="3" s="1"/>
  <c r="I74" i="3" s="1"/>
  <c r="G73" i="3"/>
  <c r="H73" i="3" s="1"/>
  <c r="I73" i="3" s="1"/>
  <c r="G72" i="3"/>
  <c r="H72" i="3" s="1"/>
  <c r="I72" i="3" s="1"/>
  <c r="G71" i="3"/>
  <c r="H71" i="3" s="1"/>
  <c r="I71" i="3" s="1"/>
  <c r="G70" i="3"/>
  <c r="H70" i="3" s="1"/>
  <c r="I70" i="3" s="1"/>
  <c r="H69" i="3"/>
  <c r="I69" i="3" s="1"/>
  <c r="H68" i="3"/>
  <c r="I68" i="3" s="1"/>
  <c r="H86" i="3"/>
  <c r="I86" i="3" s="1"/>
  <c r="H85" i="3"/>
  <c r="I85" i="3" s="1"/>
  <c r="H84" i="3"/>
  <c r="I84" i="3" s="1"/>
  <c r="H83" i="3"/>
  <c r="I83" i="3" s="1"/>
  <c r="H82" i="3"/>
  <c r="I82" i="3" s="1"/>
  <c r="H81" i="3"/>
  <c r="I81" i="3" s="1"/>
  <c r="G55" i="3"/>
  <c r="H55" i="3" s="1"/>
  <c r="I55" i="3" s="1"/>
  <c r="G54" i="3"/>
  <c r="H54" i="3" s="1"/>
  <c r="I54" i="3" s="1"/>
  <c r="G53" i="3"/>
  <c r="H53" i="3" s="1"/>
  <c r="I53" i="3" s="1"/>
  <c r="G52" i="3"/>
  <c r="H52" i="3" s="1"/>
  <c r="I52" i="3" s="1"/>
  <c r="G51" i="3"/>
  <c r="H51" i="3" s="1"/>
  <c r="I51" i="3" s="1"/>
  <c r="G50" i="3"/>
  <c r="H50" i="3" s="1"/>
  <c r="I50" i="3" s="1"/>
  <c r="G49" i="3"/>
  <c r="H49" i="3" s="1"/>
  <c r="I49" i="3" s="1"/>
  <c r="G48" i="3"/>
  <c r="H48" i="3" s="1"/>
  <c r="I48" i="3" s="1"/>
  <c r="G47" i="3"/>
  <c r="H47" i="3" s="1"/>
  <c r="I47" i="3" s="1"/>
  <c r="G46" i="3"/>
  <c r="H46" i="3" s="1"/>
  <c r="I46" i="3" s="1"/>
  <c r="H64" i="3"/>
  <c r="I64" i="3" s="1"/>
  <c r="H63" i="3"/>
  <c r="I63" i="3" s="1"/>
  <c r="H62" i="3"/>
  <c r="I62" i="3" s="1"/>
  <c r="H61" i="3"/>
  <c r="I61" i="3" s="1"/>
  <c r="H60" i="3"/>
  <c r="I60" i="3" s="1"/>
  <c r="H59" i="3"/>
  <c r="I59" i="3" s="1"/>
  <c r="G33" i="3"/>
  <c r="H33" i="3" s="1"/>
  <c r="I33" i="3" s="1"/>
  <c r="G32" i="3"/>
  <c r="H32" i="3" s="1"/>
  <c r="I32" i="3" s="1"/>
  <c r="G31" i="3"/>
  <c r="H31" i="3" s="1"/>
  <c r="I31" i="3" s="1"/>
  <c r="G30" i="3"/>
  <c r="H30" i="3" s="1"/>
  <c r="I30" i="3" s="1"/>
  <c r="G29" i="3"/>
  <c r="H29" i="3" s="1"/>
  <c r="I29" i="3" s="1"/>
  <c r="G28" i="3"/>
  <c r="H28" i="3" s="1"/>
  <c r="I28" i="3" s="1"/>
  <c r="G27" i="3"/>
  <c r="H27" i="3" s="1"/>
  <c r="I27" i="3" s="1"/>
  <c r="G26" i="3"/>
  <c r="H26" i="3" s="1"/>
  <c r="I26" i="3" s="1"/>
  <c r="G25" i="3"/>
  <c r="H25" i="3" s="1"/>
  <c r="I25" i="3" s="1"/>
  <c r="G24" i="3"/>
  <c r="H24" i="3" s="1"/>
  <c r="I24" i="3" s="1"/>
  <c r="H42" i="3"/>
  <c r="I42" i="3" s="1"/>
  <c r="H41" i="3"/>
  <c r="I41" i="3" s="1"/>
  <c r="H40" i="3"/>
  <c r="I40" i="3" s="1"/>
  <c r="H39" i="3"/>
  <c r="I39" i="3" s="1"/>
  <c r="H38" i="3"/>
  <c r="I38" i="3" s="1"/>
  <c r="I37" i="3"/>
  <c r="G11" i="3"/>
  <c r="H11" i="3" s="1"/>
  <c r="I11" i="3" s="1"/>
  <c r="G10" i="3"/>
  <c r="H10" i="3" s="1"/>
  <c r="I10" i="3" s="1"/>
  <c r="G8" i="3"/>
  <c r="H8" i="3" s="1"/>
  <c r="I8" i="3" s="1"/>
  <c r="G7" i="3"/>
  <c r="H7" i="3" s="1"/>
  <c r="I7" i="3" s="1"/>
  <c r="G6" i="3"/>
  <c r="H6" i="3" s="1"/>
  <c r="I6" i="3" s="1"/>
  <c r="G5" i="3"/>
  <c r="H5" i="3" s="1"/>
  <c r="I5" i="3" s="1"/>
  <c r="G4" i="3"/>
  <c r="H4" i="3" s="1"/>
  <c r="I4" i="3" s="1"/>
  <c r="G3" i="3"/>
  <c r="H3" i="3" s="1"/>
  <c r="I3" i="3" s="1"/>
  <c r="H20" i="3"/>
  <c r="I20" i="3" s="1"/>
  <c r="H19" i="3"/>
  <c r="I19" i="3" s="1"/>
  <c r="H18" i="3"/>
  <c r="I18" i="3" s="1"/>
  <c r="H17" i="3"/>
  <c r="I17" i="3" s="1"/>
  <c r="H16" i="3"/>
  <c r="I16" i="3" s="1"/>
  <c r="H15" i="3"/>
  <c r="I15" i="3" s="1"/>
  <c r="H2" i="3"/>
  <c r="I2" i="3" s="1"/>
  <c r="F7" i="34" l="1"/>
  <c r="G7" i="34" s="1"/>
  <c r="H54" i="35"/>
  <c r="I54" i="35" s="1"/>
  <c r="G43" i="35"/>
  <c r="H43" i="35" s="1"/>
  <c r="I43" i="35" s="1"/>
  <c r="H32" i="35"/>
  <c r="I32" i="35" s="1"/>
  <c r="H87" i="35"/>
  <c r="I87" i="35" s="1"/>
  <c r="H76" i="35"/>
  <c r="I76" i="35" s="1"/>
  <c r="H65" i="35"/>
  <c r="I65" i="35" s="1"/>
  <c r="G73" i="35" l="1"/>
  <c r="H73" i="35" s="1"/>
  <c r="I73" i="35" s="1"/>
  <c r="G74" i="35"/>
  <c r="H74" i="35" s="1"/>
  <c r="I74" i="35" s="1"/>
  <c r="G75" i="35"/>
  <c r="H75" i="35" s="1"/>
  <c r="I75" i="35" s="1"/>
  <c r="H31" i="35"/>
  <c r="I31" i="35" s="1"/>
  <c r="H30" i="35"/>
  <c r="I30" i="35" s="1"/>
  <c r="H29" i="35"/>
  <c r="I29" i="35" s="1"/>
  <c r="H28" i="35"/>
  <c r="I28" i="35" s="1"/>
  <c r="H27" i="35"/>
  <c r="I27" i="35" s="1"/>
  <c r="H26" i="35"/>
  <c r="I26" i="35" s="1"/>
  <c r="H25" i="35"/>
  <c r="I25" i="35" s="1"/>
  <c r="H24" i="35"/>
  <c r="I24" i="35" s="1"/>
  <c r="G42" i="35"/>
  <c r="H42" i="35" s="1"/>
  <c r="I42" i="35" s="1"/>
  <c r="G41" i="35"/>
  <c r="H41" i="35" s="1"/>
  <c r="I41" i="35" s="1"/>
  <c r="G40" i="35"/>
  <c r="H40" i="35" s="1"/>
  <c r="I40" i="35" s="1"/>
  <c r="G39" i="35"/>
  <c r="H39" i="35" s="1"/>
  <c r="I39" i="35" s="1"/>
  <c r="G38" i="35"/>
  <c r="H38" i="35" s="1"/>
  <c r="I38" i="35" s="1"/>
  <c r="G37" i="35"/>
  <c r="H37" i="35" s="1"/>
  <c r="I37" i="35" s="1"/>
  <c r="G36" i="35"/>
  <c r="H36" i="35" s="1"/>
  <c r="I36" i="35" s="1"/>
  <c r="G35" i="35"/>
  <c r="H35" i="35" s="1"/>
  <c r="I35" i="35" s="1"/>
  <c r="G18" i="35"/>
  <c r="G64" i="35"/>
  <c r="H64" i="35" s="1"/>
  <c r="I64" i="35" s="1"/>
  <c r="G63" i="35"/>
  <c r="H63" i="35" s="1"/>
  <c r="I63" i="35" s="1"/>
  <c r="G62" i="35"/>
  <c r="H62" i="35" s="1"/>
  <c r="I62" i="35" s="1"/>
  <c r="G61" i="35"/>
  <c r="H61" i="35" s="1"/>
  <c r="I61" i="35" s="1"/>
  <c r="G60" i="35"/>
  <c r="H60" i="35" s="1"/>
  <c r="I60" i="35" s="1"/>
  <c r="G59" i="35"/>
  <c r="H59" i="35" s="1"/>
  <c r="I59" i="35" s="1"/>
  <c r="G58" i="35"/>
  <c r="H58" i="35" s="1"/>
  <c r="I58" i="35" s="1"/>
  <c r="G57" i="35"/>
  <c r="H57" i="35" s="1"/>
  <c r="I57" i="35" s="1"/>
  <c r="G86" i="35"/>
  <c r="H86" i="35" s="1"/>
  <c r="I86" i="35" s="1"/>
  <c r="G85" i="35"/>
  <c r="H85" i="35" s="1"/>
  <c r="I85" i="35" s="1"/>
  <c r="G84" i="35"/>
  <c r="H84" i="35" s="1"/>
  <c r="I84" i="35" s="1"/>
  <c r="G83" i="35"/>
  <c r="H83" i="35" s="1"/>
  <c r="I83" i="35" s="1"/>
  <c r="G81" i="35"/>
  <c r="H81" i="35" s="1"/>
  <c r="I81" i="35" s="1"/>
  <c r="G82" i="35"/>
  <c r="H82" i="35" s="1"/>
  <c r="I82" i="35" s="1"/>
  <c r="G80" i="35"/>
  <c r="H80" i="35" s="1"/>
  <c r="I80" i="35" s="1"/>
  <c r="G79" i="35"/>
  <c r="H53" i="35"/>
  <c r="I53" i="35" s="1"/>
  <c r="H52" i="35"/>
  <c r="I52" i="35" s="1"/>
  <c r="H51" i="35"/>
  <c r="I51" i="35" s="1"/>
  <c r="H50" i="35"/>
  <c r="I50" i="35" s="1"/>
  <c r="H49" i="35"/>
  <c r="I49" i="35" s="1"/>
  <c r="G47" i="35"/>
  <c r="H47" i="35" s="1"/>
  <c r="I47" i="35" s="1"/>
  <c r="H48" i="35"/>
  <c r="I48" i="35" s="1"/>
  <c r="G46" i="35"/>
  <c r="G72" i="35"/>
  <c r="H72" i="35" s="1"/>
  <c r="I72" i="35" s="1"/>
  <c r="G71" i="35"/>
  <c r="H71" i="35" s="1"/>
  <c r="I71" i="35" s="1"/>
  <c r="G68" i="35"/>
  <c r="G70" i="35"/>
  <c r="H70" i="35" s="1"/>
  <c r="I70" i="35" s="1"/>
  <c r="G14" i="35"/>
  <c r="H14" i="35" s="1"/>
  <c r="H79" i="35" l="1"/>
  <c r="I79" i="35" s="1"/>
  <c r="H88" i="35"/>
  <c r="I88" i="35" s="1"/>
  <c r="H68" i="35"/>
  <c r="I68" i="35" s="1"/>
  <c r="H77" i="35"/>
  <c r="I77" i="35" s="1"/>
  <c r="H46" i="35"/>
  <c r="I46" i="35" s="1"/>
  <c r="H55" i="35"/>
  <c r="I55" i="35" s="1"/>
  <c r="H18" i="35"/>
  <c r="I18" i="35" s="1"/>
  <c r="G21" i="35"/>
  <c r="H21" i="35" s="1"/>
  <c r="I21" i="35" s="1"/>
  <c r="I14" i="35"/>
  <c r="G15" i="35"/>
  <c r="H15" i="35" s="1"/>
  <c r="I15" i="35" s="1"/>
  <c r="G19" i="35"/>
  <c r="H19" i="35" s="1"/>
  <c r="I19" i="35" s="1"/>
  <c r="G16" i="35"/>
  <c r="H16" i="35" s="1"/>
  <c r="I16" i="35" s="1"/>
  <c r="G20" i="35"/>
  <c r="H20" i="35" s="1"/>
  <c r="I20" i="35" s="1"/>
  <c r="G13" i="35"/>
  <c r="H13" i="35" s="1"/>
  <c r="I13" i="35" s="1"/>
  <c r="G17" i="35"/>
  <c r="H17" i="35" s="1"/>
  <c r="I17" i="35" s="1"/>
  <c r="G69" i="35"/>
  <c r="H69" i="35" s="1"/>
  <c r="I69" i="35" s="1"/>
  <c r="E102" i="34"/>
  <c r="F102" i="34" s="1"/>
  <c r="G102" i="34" s="1"/>
  <c r="E101" i="34"/>
  <c r="F101" i="34" s="1"/>
  <c r="G101" i="34" s="1"/>
  <c r="E100" i="34"/>
  <c r="F100" i="34" s="1"/>
  <c r="G100" i="34" s="1"/>
  <c r="E99" i="34"/>
  <c r="F99" i="34" s="1"/>
  <c r="G99" i="34" s="1"/>
  <c r="E98" i="34"/>
  <c r="F98" i="34" s="1"/>
  <c r="G98" i="34" s="1"/>
  <c r="E97" i="34"/>
  <c r="F97" i="34" s="1"/>
  <c r="G97" i="34" s="1"/>
  <c r="E96" i="34"/>
  <c r="F96" i="34" s="1"/>
  <c r="G96" i="34" s="1"/>
  <c r="E95" i="34"/>
  <c r="F95" i="34" s="1"/>
  <c r="G95" i="34" s="1"/>
  <c r="E94" i="34"/>
  <c r="F94" i="34" s="1"/>
  <c r="G94" i="34" s="1"/>
  <c r="E93" i="34"/>
  <c r="F93" i="34" s="1"/>
  <c r="G93" i="34" s="1"/>
  <c r="E114" i="34"/>
  <c r="F114" i="34" s="1"/>
  <c r="G114" i="34" s="1"/>
  <c r="E115" i="34"/>
  <c r="F115" i="34" s="1"/>
  <c r="G115" i="34" s="1"/>
  <c r="E28" i="34"/>
  <c r="F28" i="34" s="1"/>
  <c r="G28" i="34" s="1"/>
  <c r="E29" i="34"/>
  <c r="F29" i="34" s="1"/>
  <c r="E30" i="34"/>
  <c r="F30" i="34" s="1"/>
  <c r="G30" i="34" s="1"/>
  <c r="E31" i="34"/>
  <c r="F31" i="34" s="1"/>
  <c r="G31" i="34" s="1"/>
  <c r="E32" i="34"/>
  <c r="F32" i="34" s="1"/>
  <c r="G32" i="34" s="1"/>
  <c r="E33" i="34"/>
  <c r="F33" i="34" s="1"/>
  <c r="G33" i="34" s="1"/>
  <c r="E34" i="34"/>
  <c r="F34" i="34" s="1"/>
  <c r="G34" i="34" s="1"/>
  <c r="E35" i="34"/>
  <c r="F35" i="34" s="1"/>
  <c r="G35" i="34" s="1"/>
  <c r="E36" i="34"/>
  <c r="F36" i="34" s="1"/>
  <c r="G36" i="34" s="1"/>
  <c r="E37" i="34"/>
  <c r="F37" i="34" s="1"/>
  <c r="G37" i="34" s="1"/>
  <c r="E113" i="34"/>
  <c r="F113" i="34" s="1"/>
  <c r="G113" i="34" s="1"/>
  <c r="E112" i="34"/>
  <c r="F112" i="34" s="1"/>
  <c r="G112" i="34" s="1"/>
  <c r="E111" i="34"/>
  <c r="F111" i="34" s="1"/>
  <c r="G111" i="34" s="1"/>
  <c r="E110" i="34"/>
  <c r="F110" i="34" s="1"/>
  <c r="G110" i="34" s="1"/>
  <c r="E109" i="34"/>
  <c r="F109" i="34" s="1"/>
  <c r="G109" i="34" s="1"/>
  <c r="E108" i="34"/>
  <c r="F108" i="34" s="1"/>
  <c r="G108" i="34" s="1"/>
  <c r="E107" i="34"/>
  <c r="F107" i="34" s="1"/>
  <c r="G107" i="34" s="1"/>
  <c r="E106" i="34"/>
  <c r="F106" i="34" s="1"/>
  <c r="G106" i="34" s="1"/>
  <c r="E50" i="34"/>
  <c r="F50" i="34" s="1"/>
  <c r="G50" i="34" s="1"/>
  <c r="E49" i="34"/>
  <c r="F49" i="34" s="1"/>
  <c r="G49" i="34" s="1"/>
  <c r="F48" i="34"/>
  <c r="G48" i="34" s="1"/>
  <c r="F47" i="34"/>
  <c r="G47" i="34" s="1"/>
  <c r="E89" i="34"/>
  <c r="F89" i="34" s="1"/>
  <c r="G89" i="34" s="1"/>
  <c r="E88" i="34"/>
  <c r="F88" i="34" s="1"/>
  <c r="G88" i="34" s="1"/>
  <c r="E87" i="34"/>
  <c r="F87" i="34" s="1"/>
  <c r="G87" i="34" s="1"/>
  <c r="E86" i="34"/>
  <c r="F86" i="34" s="1"/>
  <c r="G86" i="34" s="1"/>
  <c r="E85" i="34"/>
  <c r="F85" i="34" s="1"/>
  <c r="G85" i="34" s="1"/>
  <c r="E84" i="34"/>
  <c r="F84" i="34" s="1"/>
  <c r="G84" i="34" s="1"/>
  <c r="E83" i="34"/>
  <c r="F83" i="34" s="1"/>
  <c r="G83" i="34" s="1"/>
  <c r="E82" i="34"/>
  <c r="F82" i="34" s="1"/>
  <c r="G82" i="34" s="1"/>
  <c r="E81" i="34"/>
  <c r="F81" i="34" s="1"/>
  <c r="G81" i="34" s="1"/>
  <c r="E80" i="34"/>
  <c r="F80" i="34" s="1"/>
  <c r="G80" i="34" s="1"/>
  <c r="E76" i="34"/>
  <c r="F76" i="34" s="1"/>
  <c r="G76" i="34" s="1"/>
  <c r="E75" i="34"/>
  <c r="F75" i="34" s="1"/>
  <c r="G75" i="34" s="1"/>
  <c r="E74" i="34"/>
  <c r="F74" i="34" s="1"/>
  <c r="G74" i="34" s="1"/>
  <c r="E73" i="34"/>
  <c r="F73" i="34" s="1"/>
  <c r="G73" i="34" s="1"/>
  <c r="E72" i="34"/>
  <c r="F72" i="34" s="1"/>
  <c r="G72" i="34" s="1"/>
  <c r="E71" i="34"/>
  <c r="F71" i="34" s="1"/>
  <c r="G71" i="34" s="1"/>
  <c r="E70" i="34"/>
  <c r="F70" i="34" s="1"/>
  <c r="G70" i="34" s="1"/>
  <c r="E69" i="34"/>
  <c r="F69" i="34" s="1"/>
  <c r="G69" i="34" s="1"/>
  <c r="F68" i="34"/>
  <c r="G68" i="34" s="1"/>
  <c r="F67" i="34"/>
  <c r="G67" i="34" s="1"/>
  <c r="E61" i="34"/>
  <c r="F61" i="34" s="1"/>
  <c r="G61" i="34" s="1"/>
  <c r="E62" i="34"/>
  <c r="F62" i="34" s="1"/>
  <c r="G62" i="34" s="1"/>
  <c r="E63" i="34"/>
  <c r="F63" i="34" s="1"/>
  <c r="G63" i="34" s="1"/>
  <c r="E60" i="34"/>
  <c r="F60" i="34" s="1"/>
  <c r="G60" i="34" s="1"/>
  <c r="E3" i="34"/>
  <c r="F3" i="34" s="1"/>
  <c r="G3" i="34" s="1"/>
  <c r="F2" i="34"/>
  <c r="G2" i="34" s="1"/>
  <c r="C37" i="34"/>
  <c r="C36" i="34"/>
  <c r="C35" i="34"/>
  <c r="C34" i="34"/>
  <c r="C33" i="34"/>
  <c r="C32" i="34"/>
  <c r="C31" i="34"/>
  <c r="C30" i="34"/>
  <c r="C29" i="34"/>
  <c r="C28" i="34"/>
  <c r="C115" i="34"/>
  <c r="C114" i="34"/>
  <c r="C113" i="34"/>
  <c r="C112" i="34"/>
  <c r="C111" i="34"/>
  <c r="C110" i="34"/>
  <c r="C109" i="34"/>
  <c r="C108" i="34"/>
  <c r="C107" i="34"/>
  <c r="C106" i="34"/>
  <c r="C102" i="34"/>
  <c r="C101" i="34"/>
  <c r="C100" i="34"/>
  <c r="C99" i="34"/>
  <c r="C98" i="34"/>
  <c r="C97" i="34"/>
  <c r="C96" i="34"/>
  <c r="C95" i="34"/>
  <c r="C94" i="34"/>
  <c r="C93" i="34"/>
  <c r="C89" i="34"/>
  <c r="C88" i="34"/>
  <c r="C87" i="34"/>
  <c r="C86" i="34"/>
  <c r="C85" i="34"/>
  <c r="C84" i="34"/>
  <c r="C83" i="34"/>
  <c r="C82" i="34"/>
  <c r="C81" i="34"/>
  <c r="C80" i="34"/>
  <c r="C76" i="34"/>
  <c r="C75" i="34"/>
  <c r="C74" i="34"/>
  <c r="C73" i="34"/>
  <c r="C72" i="34"/>
  <c r="C71" i="34"/>
  <c r="C70" i="34"/>
  <c r="C69" i="34"/>
  <c r="C68" i="34"/>
  <c r="C67" i="34"/>
  <c r="C63" i="34"/>
  <c r="C62" i="34"/>
  <c r="C61" i="34"/>
  <c r="C60" i="34"/>
  <c r="C59" i="34"/>
  <c r="C58" i="34"/>
  <c r="C57" i="34"/>
  <c r="C56" i="34"/>
  <c r="C55" i="34"/>
  <c r="C54" i="34"/>
  <c r="C50" i="34"/>
  <c r="C49" i="34"/>
  <c r="C48" i="34"/>
  <c r="C47" i="34"/>
  <c r="C46" i="34"/>
  <c r="C45" i="34"/>
  <c r="C44" i="34"/>
  <c r="C43" i="34"/>
  <c r="C42" i="34"/>
  <c r="C41" i="34"/>
  <c r="C24" i="34"/>
  <c r="C23" i="34"/>
  <c r="C22" i="34"/>
  <c r="C21" i="34"/>
  <c r="C20" i="34"/>
  <c r="C19" i="34"/>
  <c r="C18" i="34"/>
  <c r="C17" i="34"/>
  <c r="C16" i="34"/>
  <c r="C15" i="34"/>
  <c r="C11" i="34"/>
  <c r="C10" i="34"/>
  <c r="C9" i="34"/>
  <c r="C8" i="34"/>
  <c r="C7" i="34"/>
  <c r="C6" i="34"/>
  <c r="C5" i="34"/>
  <c r="C4" i="34"/>
  <c r="C3" i="34"/>
  <c r="C2" i="34"/>
  <c r="G78" i="34" l="1"/>
  <c r="F12" i="34"/>
  <c r="G12" i="34" s="1"/>
  <c r="F66" i="34" l="1"/>
  <c r="G66" i="34" s="1"/>
</calcChain>
</file>

<file path=xl/sharedStrings.xml><?xml version="1.0" encoding="utf-8"?>
<sst xmlns="http://schemas.openxmlformats.org/spreadsheetml/2006/main" count="4967" uniqueCount="432">
  <si>
    <t>Price (£)</t>
  </si>
  <si>
    <t>1st Class 0-1kg small</t>
  </si>
  <si>
    <t>1st Class 0-1kg medium</t>
  </si>
  <si>
    <t>1st Class 1-2kg small</t>
  </si>
  <si>
    <t>1st Class 1-2kg medium</t>
  </si>
  <si>
    <t>2nd Class 0-1kg small</t>
  </si>
  <si>
    <t>2nd Class 0-1kg medium</t>
  </si>
  <si>
    <t>2nd Class 1-2kg small</t>
  </si>
  <si>
    <t>2nd Class 1-2kg medium</t>
  </si>
  <si>
    <t>First Class achieved</t>
  </si>
  <si>
    <t>First Class target</t>
  </si>
  <si>
    <t>Second Class achieved</t>
  </si>
  <si>
    <t>Second Class target</t>
  </si>
  <si>
    <t>EID target</t>
  </si>
  <si>
    <t>Special Delivery achieved</t>
  </si>
  <si>
    <t>Special Delivery target</t>
  </si>
  <si>
    <t>Collection points served each day</t>
  </si>
  <si>
    <t>Delivery routes completed each day</t>
  </si>
  <si>
    <t>Correctly delivered items target</t>
  </si>
  <si>
    <t>Volume</t>
  </si>
  <si>
    <t>Royal Mail access</t>
  </si>
  <si>
    <t>Other end-to-end</t>
  </si>
  <si>
    <t>Royal Mail end-to-end</t>
  </si>
  <si>
    <t>Access 1400</t>
  </si>
  <si>
    <t>Access 1400 - advertising mail</t>
  </si>
  <si>
    <t>Year</t>
  </si>
  <si>
    <t>Access</t>
  </si>
  <si>
    <t>Letters/Large letters</t>
  </si>
  <si>
    <t>Parcels</t>
  </si>
  <si>
    <t>Other</t>
  </si>
  <si>
    <t>Price</t>
  </si>
  <si>
    <t>Letter</t>
  </si>
  <si>
    <t>Meter</t>
  </si>
  <si>
    <t>Large letter</t>
  </si>
  <si>
    <t>Class</t>
  </si>
  <si>
    <t>Stamp/Meter</t>
  </si>
  <si>
    <t>Letter/Large letter</t>
  </si>
  <si>
    <t>Letter First Class Stamp</t>
  </si>
  <si>
    <t>Letter Second Class Stamp</t>
  </si>
  <si>
    <t>Large Letter First Class Stamp</t>
  </si>
  <si>
    <t>Large Letter Second Class Stamp</t>
  </si>
  <si>
    <t>Type</t>
  </si>
  <si>
    <t>First Class</t>
  </si>
  <si>
    <t>Second Class</t>
  </si>
  <si>
    <t>Stamp</t>
  </si>
  <si>
    <t>0-1kg</t>
  </si>
  <si>
    <t>Small</t>
  </si>
  <si>
    <t>Size</t>
  </si>
  <si>
    <t>Weight</t>
  </si>
  <si>
    <t>Medium</t>
  </si>
  <si>
    <t>1-2kg</t>
  </si>
  <si>
    <t>Target/actual</t>
  </si>
  <si>
    <t>Target</t>
  </si>
  <si>
    <t>Actual</t>
  </si>
  <si>
    <t xml:space="preserve">European International Delivery </t>
  </si>
  <si>
    <t>EID achieved</t>
  </si>
  <si>
    <t>Special Delivery</t>
  </si>
  <si>
    <t>Collection points target</t>
  </si>
  <si>
    <t>Collection points achieved</t>
  </si>
  <si>
    <t>Delivery routes target</t>
  </si>
  <si>
    <t>Delivery routes achieved</t>
  </si>
  <si>
    <t>Correctly delivered items each day</t>
  </si>
  <si>
    <t>Correctly delivered items achieved</t>
  </si>
  <si>
    <t>Label</t>
  </si>
  <si>
    <t>Category</t>
  </si>
  <si>
    <t>Product Group</t>
  </si>
  <si>
    <t>Total</t>
  </si>
  <si>
    <t>Format</t>
  </si>
  <si>
    <t>Advertising low sort: 2C OCR</t>
  </si>
  <si>
    <t>Unsorted Mailmark: 1C</t>
  </si>
  <si>
    <t>Unsorted Mailmark: 2C</t>
  </si>
  <si>
    <t>Unsorted Advanced: 1C</t>
  </si>
  <si>
    <t>Unsorted Advanced: 2C</t>
  </si>
  <si>
    <t>Business low sort: 2C OCR</t>
  </si>
  <si>
    <t>Business low sort: Econ OCR</t>
  </si>
  <si>
    <t>Advertising low sort: Econ OCR</t>
  </si>
  <si>
    <t xml:space="preserve">Access 70 Mailmark  - advertising mail </t>
  </si>
  <si>
    <t xml:space="preserve">Access 70 Mailmark </t>
  </si>
  <si>
    <t xml:space="preserve">In April 2013, Royal Mail changed its parcel formats so that pricing was no longer based solely on weight but on size/dimensions as well. This is because Royal Mail had determined that the cost of delivery is driven more by the size of a parcel than its weight. From 2 April 2013, Royal Mail offered two new parcel formats for its universal service parcel products, ‘Small Parcel’ and ‘Medium Parcel’ (as shown in the graph above).  This introduction led to significant price increases in medium sized parcels with prices more than doubling in some cases. </t>
  </si>
  <si>
    <t xml:space="preserve">In response to further customer feedback, Royal Mail made additional amendments to its small parcels dimensions on 20 October 2014.The two dimensions that previously met the small parcel under 2kg criteria were replaced by a single format size – 45cm length x 35cm width x 16cm depth. Prices for small parcels remained unchanged, as did the maximum size for medium parcels.Royal Mail also introduced a pricing promotion whereby the price of Small Parcels weighing 1‑2kg would be the same as Small Parcels weighing 0‑1kg. This promotional period lasted through the Christmas and New Year period (until 18 January 2015). </t>
  </si>
  <si>
    <t>Extra</t>
  </si>
  <si>
    <t>Large Letter First Class Meter*</t>
  </si>
  <si>
    <t>Large Letter Second Class Meter*</t>
  </si>
  <si>
    <t>Bulk Mail / Business Parcels *</t>
  </si>
  <si>
    <t>Other*</t>
  </si>
  <si>
    <t xml:space="preserve">Based on consumer feedback Royal Mail changed the dimensions of its cube format with a larger ‘shoebox’ sized format in October 2013 resulting in a greater number of parcels qualifying as small parcels.  Royal Mail also reduced prices for its First and Second Class small 1-2kg parcels. </t>
  </si>
  <si>
    <t>Access operators</t>
  </si>
  <si>
    <t>Column3</t>
  </si>
  <si>
    <t>% change</t>
  </si>
  <si>
    <t>Workings</t>
  </si>
  <si>
    <t>2007 value</t>
  </si>
  <si>
    <t>Lerwick</t>
  </si>
  <si>
    <t xml:space="preserve">ZE </t>
  </si>
  <si>
    <t>York</t>
  </si>
  <si>
    <t xml:space="preserve">YO </t>
  </si>
  <si>
    <t>Wolverhampton</t>
  </si>
  <si>
    <t xml:space="preserve">WV </t>
  </si>
  <si>
    <t>Walsall</t>
  </si>
  <si>
    <t xml:space="preserve">WS </t>
  </si>
  <si>
    <t>Worcester</t>
  </si>
  <si>
    <t xml:space="preserve">WR </t>
  </si>
  <si>
    <t>Wigan</t>
  </si>
  <si>
    <t xml:space="preserve">WN </t>
  </si>
  <si>
    <t>Wakefield</t>
  </si>
  <si>
    <t xml:space="preserve">WF </t>
  </si>
  <si>
    <t>Watford</t>
  </si>
  <si>
    <t xml:space="preserve">WD </t>
  </si>
  <si>
    <t>London West Central</t>
  </si>
  <si>
    <t xml:space="preserve">WC </t>
  </si>
  <si>
    <t>Warrington</t>
  </si>
  <si>
    <t xml:space="preserve">WA </t>
  </si>
  <si>
    <t>London West</t>
  </si>
  <si>
    <t xml:space="preserve">W </t>
  </si>
  <si>
    <t>Uxbridge</t>
  </si>
  <si>
    <t xml:space="preserve">UB </t>
  </si>
  <si>
    <t>Twickenham</t>
  </si>
  <si>
    <t xml:space="preserve">TW </t>
  </si>
  <si>
    <t>Teesside</t>
  </si>
  <si>
    <t xml:space="preserve">TS </t>
  </si>
  <si>
    <t>Truro</t>
  </si>
  <si>
    <t xml:space="preserve">TR </t>
  </si>
  <si>
    <t>Torquay</t>
  </si>
  <si>
    <t xml:space="preserve">TQ </t>
  </si>
  <si>
    <t>Tonbridge</t>
  </si>
  <si>
    <t xml:space="preserve">TN </t>
  </si>
  <si>
    <t>Telford</t>
  </si>
  <si>
    <t xml:space="preserve">TF </t>
  </si>
  <si>
    <t>Borders</t>
  </si>
  <si>
    <t xml:space="preserve">TD </t>
  </si>
  <si>
    <t>Taunton</t>
  </si>
  <si>
    <t xml:space="preserve">TA </t>
  </si>
  <si>
    <t>Shrewsbury</t>
  </si>
  <si>
    <t xml:space="preserve">SY </t>
  </si>
  <si>
    <t>London SW</t>
  </si>
  <si>
    <t xml:space="preserve">SW </t>
  </si>
  <si>
    <t>Stoke-on-Trent</t>
  </si>
  <si>
    <t xml:space="preserve">ST </t>
  </si>
  <si>
    <t>Southend-on-Sea</t>
  </si>
  <si>
    <t xml:space="preserve">SS </t>
  </si>
  <si>
    <t>Sunderland</t>
  </si>
  <si>
    <t xml:space="preserve">SR </t>
  </si>
  <si>
    <t>Salisbury</t>
  </si>
  <si>
    <t xml:space="preserve">SP </t>
  </si>
  <si>
    <t>Southampton</t>
  </si>
  <si>
    <t xml:space="preserve">SO </t>
  </si>
  <si>
    <t>Swindon</t>
  </si>
  <si>
    <t xml:space="preserve">SN </t>
  </si>
  <si>
    <t>Sutton</t>
  </si>
  <si>
    <t xml:space="preserve">SM </t>
  </si>
  <si>
    <t>Slough</t>
  </si>
  <si>
    <t xml:space="preserve">SL </t>
  </si>
  <si>
    <t>Stockport</t>
  </si>
  <si>
    <t xml:space="preserve">SK </t>
  </si>
  <si>
    <t>Stevenage</t>
  </si>
  <si>
    <t xml:space="preserve">SG </t>
  </si>
  <si>
    <t>London SE</t>
  </si>
  <si>
    <t xml:space="preserve">SE </t>
  </si>
  <si>
    <t>Swansea</t>
  </si>
  <si>
    <t xml:space="preserve">SA </t>
  </si>
  <si>
    <t>Sheffield</t>
  </si>
  <si>
    <t xml:space="preserve">S </t>
  </si>
  <si>
    <t>Romford</t>
  </si>
  <si>
    <t xml:space="preserve">RM </t>
  </si>
  <si>
    <t>Redhill</t>
  </si>
  <si>
    <t xml:space="preserve">RH </t>
  </si>
  <si>
    <t>Reading</t>
  </si>
  <si>
    <t xml:space="preserve">RG </t>
  </si>
  <si>
    <t>Preston</t>
  </si>
  <si>
    <t xml:space="preserve">PR </t>
  </si>
  <si>
    <t>Portsmouth</t>
  </si>
  <si>
    <t xml:space="preserve">PO </t>
  </si>
  <si>
    <t>Plymouth</t>
  </si>
  <si>
    <t xml:space="preserve">PL </t>
  </si>
  <si>
    <t>Perth</t>
  </si>
  <si>
    <t xml:space="preserve">PH </t>
  </si>
  <si>
    <t>Peterborough</t>
  </si>
  <si>
    <t xml:space="preserve">PE </t>
  </si>
  <si>
    <t>Paisley</t>
  </si>
  <si>
    <t xml:space="preserve">PA </t>
  </si>
  <si>
    <t>Oxford</t>
  </si>
  <si>
    <t xml:space="preserve">OX </t>
  </si>
  <si>
    <t>Oldham</t>
  </si>
  <si>
    <t xml:space="preserve">OL </t>
  </si>
  <si>
    <t>London NW</t>
  </si>
  <si>
    <t xml:space="preserve">NW </t>
  </si>
  <si>
    <t>Norwich</t>
  </si>
  <si>
    <t xml:space="preserve">NR </t>
  </si>
  <si>
    <t>Newport</t>
  </si>
  <si>
    <t xml:space="preserve">NP </t>
  </si>
  <si>
    <t>Northamptonshire</t>
  </si>
  <si>
    <t xml:space="preserve">NN </t>
  </si>
  <si>
    <t>Nottingham</t>
  </si>
  <si>
    <t xml:space="preserve">NG </t>
  </si>
  <si>
    <t>Newcastle</t>
  </si>
  <si>
    <t xml:space="preserve">NE </t>
  </si>
  <si>
    <t>London N</t>
  </si>
  <si>
    <t xml:space="preserve">N </t>
  </si>
  <si>
    <t>Motherwell</t>
  </si>
  <si>
    <t xml:space="preserve">ML </t>
  </si>
  <si>
    <t>Milton Keynes</t>
  </si>
  <si>
    <t xml:space="preserve">MK </t>
  </si>
  <si>
    <t>Maidstone</t>
  </si>
  <si>
    <t xml:space="preserve">ME </t>
  </si>
  <si>
    <t>Manchester</t>
  </si>
  <si>
    <t xml:space="preserve">M </t>
  </si>
  <si>
    <t>Luton</t>
  </si>
  <si>
    <t xml:space="preserve">LU </t>
  </si>
  <si>
    <t>Leeds</t>
  </si>
  <si>
    <t xml:space="preserve">LS </t>
  </si>
  <si>
    <t>Lincoln</t>
  </si>
  <si>
    <t xml:space="preserve">LN </t>
  </si>
  <si>
    <t>North Wales</t>
  </si>
  <si>
    <t xml:space="preserve">LL </t>
  </si>
  <si>
    <t>Leicester</t>
  </si>
  <si>
    <t xml:space="preserve">LE </t>
  </si>
  <si>
    <t>Llandrindod Wells</t>
  </si>
  <si>
    <t xml:space="preserve">LD </t>
  </si>
  <si>
    <t>Lancaster</t>
  </si>
  <si>
    <t xml:space="preserve">LA </t>
  </si>
  <si>
    <t>Liverpool</t>
  </si>
  <si>
    <t xml:space="preserve">L </t>
  </si>
  <si>
    <t>Kirkcaldy</t>
  </si>
  <si>
    <t xml:space="preserve">KY </t>
  </si>
  <si>
    <t>Kirkwall</t>
  </si>
  <si>
    <t xml:space="preserve">KW </t>
  </si>
  <si>
    <t>Kingston upon Thames</t>
  </si>
  <si>
    <t xml:space="preserve">KT </t>
  </si>
  <si>
    <t>Kilmarnock</t>
  </si>
  <si>
    <t xml:space="preserve">KA </t>
  </si>
  <si>
    <t>Inverness</t>
  </si>
  <si>
    <t xml:space="preserve">IV </t>
  </si>
  <si>
    <t>Ipswich</t>
  </si>
  <si>
    <t xml:space="preserve">IP </t>
  </si>
  <si>
    <t>Ilford</t>
  </si>
  <si>
    <t xml:space="preserve">IG </t>
  </si>
  <si>
    <t>Halifax</t>
  </si>
  <si>
    <t xml:space="preserve">HX </t>
  </si>
  <si>
    <t>Hull</t>
  </si>
  <si>
    <t xml:space="preserve">HU </t>
  </si>
  <si>
    <t>Hebrides</t>
  </si>
  <si>
    <t xml:space="preserve">HS </t>
  </si>
  <si>
    <t>Hereford</t>
  </si>
  <si>
    <t xml:space="preserve">HR </t>
  </si>
  <si>
    <t>Hemel Hempstead</t>
  </si>
  <si>
    <t xml:space="preserve">HP </t>
  </si>
  <si>
    <t>Harrogate</t>
  </si>
  <si>
    <t xml:space="preserve">HG </t>
  </si>
  <si>
    <t>Huddersfield</t>
  </si>
  <si>
    <t xml:space="preserve">HD </t>
  </si>
  <si>
    <t>Harrow</t>
  </si>
  <si>
    <t xml:space="preserve">HA </t>
  </si>
  <si>
    <t>Guildford</t>
  </si>
  <si>
    <t xml:space="preserve">GU </t>
  </si>
  <si>
    <t>Gloucester</t>
  </si>
  <si>
    <t xml:space="preserve">GL </t>
  </si>
  <si>
    <t>Glasgow</t>
  </si>
  <si>
    <t xml:space="preserve">G </t>
  </si>
  <si>
    <t>Fylde</t>
  </si>
  <si>
    <t xml:space="preserve">FY </t>
  </si>
  <si>
    <t>Falkirk</t>
  </si>
  <si>
    <t xml:space="preserve">FK </t>
  </si>
  <si>
    <t>Exeter</t>
  </si>
  <si>
    <t xml:space="preserve">EX </t>
  </si>
  <si>
    <t>Enfield</t>
  </si>
  <si>
    <t xml:space="preserve">EN </t>
  </si>
  <si>
    <t>Edinburgh</t>
  </si>
  <si>
    <t xml:space="preserve">EH </t>
  </si>
  <si>
    <t>City of London</t>
  </si>
  <si>
    <t xml:space="preserve">EC </t>
  </si>
  <si>
    <t>London East</t>
  </si>
  <si>
    <t xml:space="preserve">E </t>
  </si>
  <si>
    <t>Dudley</t>
  </si>
  <si>
    <t xml:space="preserve">DY </t>
  </si>
  <si>
    <t>Dorchester</t>
  </si>
  <si>
    <t xml:space="preserve">DT </t>
  </si>
  <si>
    <t>Doncaster</t>
  </si>
  <si>
    <t xml:space="preserve">DN </t>
  </si>
  <si>
    <t>Darlington</t>
  </si>
  <si>
    <t xml:space="preserve">DL </t>
  </si>
  <si>
    <t>Durham</t>
  </si>
  <si>
    <t xml:space="preserve">DH </t>
  </si>
  <si>
    <t>Dumfries</t>
  </si>
  <si>
    <t xml:space="preserve">DG </t>
  </si>
  <si>
    <t>Derby</t>
  </si>
  <si>
    <t xml:space="preserve">DE </t>
  </si>
  <si>
    <t>Dundee</t>
  </si>
  <si>
    <t xml:space="preserve">DD </t>
  </si>
  <si>
    <t>Dartford</t>
  </si>
  <si>
    <t xml:space="preserve">DA </t>
  </si>
  <si>
    <t>Crewe</t>
  </si>
  <si>
    <t xml:space="preserve">CW </t>
  </si>
  <si>
    <t>Coventry &amp; Warwickshire</t>
  </si>
  <si>
    <t xml:space="preserve">CV </t>
  </si>
  <si>
    <t>Canterbury</t>
  </si>
  <si>
    <t xml:space="preserve">CT </t>
  </si>
  <si>
    <t>Croydon</t>
  </si>
  <si>
    <t xml:space="preserve">CR </t>
  </si>
  <si>
    <t>Colchester</t>
  </si>
  <si>
    <t xml:space="preserve">CO </t>
  </si>
  <si>
    <t>Chelmsford</t>
  </si>
  <si>
    <t xml:space="preserve">CM </t>
  </si>
  <si>
    <t>Chester &amp; Deeside</t>
  </si>
  <si>
    <t xml:space="preserve">CH </t>
  </si>
  <si>
    <t>Cardiff</t>
  </si>
  <si>
    <t xml:space="preserve">CF </t>
  </si>
  <si>
    <t>Cambridge</t>
  </si>
  <si>
    <t xml:space="preserve">CB </t>
  </si>
  <si>
    <t>Carlisle</t>
  </si>
  <si>
    <t xml:space="preserve">CA </t>
  </si>
  <si>
    <t>Northern Ireland</t>
  </si>
  <si>
    <t xml:space="preserve">BT </t>
  </si>
  <si>
    <t>Bristol</t>
  </si>
  <si>
    <t xml:space="preserve">BS </t>
  </si>
  <si>
    <t>Bromley</t>
  </si>
  <si>
    <t xml:space="preserve">BR </t>
  </si>
  <si>
    <t>Brighton</t>
  </si>
  <si>
    <t xml:space="preserve">BN </t>
  </si>
  <si>
    <t>Bolton</t>
  </si>
  <si>
    <t xml:space="preserve">BL </t>
  </si>
  <si>
    <t>Bournemouth</t>
  </si>
  <si>
    <t xml:space="preserve">BH </t>
  </si>
  <si>
    <t>Bradford</t>
  </si>
  <si>
    <t xml:space="preserve">BD </t>
  </si>
  <si>
    <t>Blackburn &amp; Burnley</t>
  </si>
  <si>
    <t xml:space="preserve">BB </t>
  </si>
  <si>
    <t>Bath</t>
  </si>
  <si>
    <t xml:space="preserve">BA </t>
  </si>
  <si>
    <t>Birmingham</t>
  </si>
  <si>
    <t xml:space="preserve">B </t>
  </si>
  <si>
    <t>St Albans</t>
  </si>
  <si>
    <t xml:space="preserve">AL </t>
  </si>
  <si>
    <t>Aberdeen</t>
  </si>
  <si>
    <t xml:space="preserve">AB </t>
  </si>
  <si>
    <t>2013/14</t>
  </si>
  <si>
    <t>2014/15</t>
  </si>
  <si>
    <t>2015/16</t>
  </si>
  <si>
    <t>2016/17</t>
  </si>
  <si>
    <t>FY 2015-16</t>
  </si>
  <si>
    <t>FY 2014-15</t>
  </si>
  <si>
    <t>FY 2013-14</t>
  </si>
  <si>
    <t>FY 2012-13</t>
  </si>
  <si>
    <t>FY 2011-12</t>
  </si>
  <si>
    <t>FY 2016-17</t>
  </si>
  <si>
    <t>FY 2010-11</t>
  </si>
  <si>
    <t>Complaint category</t>
  </si>
  <si>
    <t>Advertising low sort: 1C OCR</t>
  </si>
  <si>
    <t>Letter First Class Meter*</t>
  </si>
  <si>
    <t>Letter Second Class Meter*</t>
  </si>
  <si>
    <t>Product</t>
  </si>
  <si>
    <t>PCA name</t>
  </si>
  <si>
    <t>Postcode area</t>
  </si>
  <si>
    <t>Performance</t>
  </si>
  <si>
    <t>Percentage</t>
  </si>
  <si>
    <t>Volume (million)</t>
  </si>
  <si>
    <t>Revenue (GBP million)</t>
  </si>
  <si>
    <t>Price (pounds)</t>
  </si>
  <si>
    <t>Price (pence)</t>
  </si>
  <si>
    <t>Denial of receipt</t>
  </si>
  <si>
    <r>
      <rPr>
        <sz val="11"/>
        <color theme="1"/>
        <rFont val="Calibri"/>
        <family val="2"/>
        <scheme val="minor"/>
      </rPr>
      <t>Loss</t>
    </r>
  </si>
  <si>
    <r>
      <rPr>
        <sz val="11"/>
        <color theme="1"/>
        <rFont val="Calibri"/>
        <family val="2"/>
        <scheme val="minor"/>
      </rPr>
      <t>Delay</t>
    </r>
  </si>
  <si>
    <r>
      <rPr>
        <sz val="11"/>
        <color theme="1"/>
        <rFont val="Calibri"/>
        <family val="2"/>
        <scheme val="minor"/>
      </rPr>
      <t>P739 Failure</t>
    </r>
  </si>
  <si>
    <r>
      <rPr>
        <sz val="11"/>
        <color theme="1"/>
        <rFont val="Calibri"/>
        <family val="2"/>
        <scheme val="minor"/>
      </rPr>
      <t>Redirection</t>
    </r>
  </si>
  <si>
    <r>
      <rPr>
        <sz val="11"/>
        <color theme="1"/>
        <rFont val="Calibri"/>
        <family val="2"/>
        <scheme val="minor"/>
      </rPr>
      <t>Mis-delivery</t>
    </r>
  </si>
  <si>
    <r>
      <rPr>
        <sz val="11"/>
        <color theme="1"/>
        <rFont val="Calibri"/>
        <family val="2"/>
        <scheme val="minor"/>
      </rPr>
      <t>Delivery Procedure Errors</t>
    </r>
  </si>
  <si>
    <r>
      <rPr>
        <sz val="11"/>
        <color theme="1"/>
        <rFont val="Calibri"/>
        <family val="2"/>
        <scheme val="minor"/>
      </rPr>
      <t>Redelivery Failure</t>
    </r>
  </si>
  <si>
    <r>
      <rPr>
        <sz val="11"/>
        <color theme="1"/>
        <rFont val="Calibri"/>
        <family val="2"/>
        <scheme val="minor"/>
      </rPr>
      <t>Damage</t>
    </r>
  </si>
  <si>
    <r>
      <rPr>
        <sz val="11"/>
        <color theme="1"/>
        <rFont val="Calibri"/>
        <family val="2"/>
        <scheme val="minor"/>
      </rPr>
      <t>Proof of Delivery Failure</t>
    </r>
  </si>
  <si>
    <r>
      <rPr>
        <sz val="11"/>
        <color theme="1"/>
        <rFont val="Calibri"/>
        <family val="2"/>
        <scheme val="minor"/>
      </rPr>
      <t>General Complaint</t>
    </r>
  </si>
  <si>
    <r>
      <rPr>
        <sz val="11"/>
        <color theme="1"/>
        <rFont val="Calibri"/>
        <family val="2"/>
        <scheme val="minor"/>
      </rPr>
      <t>Part Loss</t>
    </r>
  </si>
  <si>
    <r>
      <rPr>
        <sz val="11"/>
        <color theme="1"/>
        <rFont val="Calibri"/>
        <family val="2"/>
        <scheme val="minor"/>
      </rPr>
      <t>Other</t>
    </r>
  </si>
  <si>
    <t>2009 value</t>
  </si>
  <si>
    <t>Loss</t>
  </si>
  <si>
    <t>2017/18</t>
  </si>
  <si>
    <t>Delay</t>
  </si>
  <si>
    <t>P739 Failure</t>
  </si>
  <si>
    <t>Redirection</t>
  </si>
  <si>
    <t>Mis-delivery</t>
  </si>
  <si>
    <t>Delivery Procedure Errors</t>
  </si>
  <si>
    <t>Redelivery Failure</t>
  </si>
  <si>
    <t>Damage</t>
  </si>
  <si>
    <t>Proof of Delivery Failure</t>
  </si>
  <si>
    <t>General Complaint</t>
  </si>
  <si>
    <t>Part Loss</t>
  </si>
  <si>
    <t>International Loss</t>
  </si>
  <si>
    <t>Nation</t>
  </si>
  <si>
    <t>Scotland</t>
  </si>
  <si>
    <t>England</t>
  </si>
  <si>
    <t>Wales</t>
  </si>
  <si>
    <t>Access 70 Mailmark</t>
  </si>
  <si>
    <t>FY 2017-18</t>
  </si>
  <si>
    <t>Target Met</t>
  </si>
  <si>
    <t>Met</t>
  </si>
  <si>
    <t>Not met</t>
  </si>
  <si>
    <t>LP Order</t>
  </si>
  <si>
    <t>Order</t>
  </si>
  <si>
    <t>1</t>
  </si>
  <si>
    <t>2</t>
  </si>
  <si>
    <t>3</t>
  </si>
  <si>
    <t>4</t>
  </si>
  <si>
    <t>5</t>
  </si>
  <si>
    <t>6</t>
  </si>
  <si>
    <t>7</t>
  </si>
  <si>
    <t>8</t>
  </si>
  <si>
    <t>Access 70</t>
  </si>
  <si>
    <t>Access 70 - advertising mail</t>
  </si>
  <si>
    <t>Access 70 OCR</t>
  </si>
  <si>
    <t>Access 70 OCR - advertising mail</t>
  </si>
  <si>
    <t>2017/19</t>
  </si>
  <si>
    <t>2018/19</t>
  </si>
  <si>
    <t>2018/18</t>
  </si>
  <si>
    <t>2013/15</t>
  </si>
  <si>
    <t>FY 2018-19</t>
  </si>
  <si>
    <t>Column1</t>
  </si>
  <si>
    <t xml:space="preserve">Access 70 Mailmark - advertising mail </t>
  </si>
  <si>
    <t>USO</t>
  </si>
  <si>
    <t>Non USO</t>
  </si>
  <si>
    <t xml:space="preserve">Total </t>
  </si>
  <si>
    <t>Com</t>
  </si>
  <si>
    <t>Costs (million)</t>
  </si>
  <si>
    <t>FY 2018/19</t>
  </si>
  <si>
    <t xml:space="preserve">Parcels </t>
  </si>
  <si>
    <t xml:space="preserve">2018/19 adjusted to 52 wks from 53 wk year </t>
  </si>
  <si>
    <t>Single Piece</t>
  </si>
  <si>
    <t xml:space="preserve">Extra </t>
  </si>
  <si>
    <t>*53 week year - adjusted to 52 weeks</t>
  </si>
  <si>
    <t>People Costs</t>
  </si>
  <si>
    <t>Non-People Costs</t>
  </si>
  <si>
    <t xml:space="preserve">Transformation Costs </t>
  </si>
  <si>
    <t>Total  Costs</t>
  </si>
  <si>
    <t>*53 week year - adjusted to 52 weeks for 2018-19</t>
  </si>
  <si>
    <t>*2018/19 adjusted from 53wks to 52 wk basis</t>
  </si>
  <si>
    <t xml:space="preserve">Financial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</si>
</sst>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00"/>
    <numFmt numFmtId="167" formatCode="dd/mm/yyyy;@"/>
    <numFmt numFmtId="168" formatCode="0.0000"/>
  </numFmts>
  <fonts count="3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0"/>
      <name val="Calibri"/>
      <family val="2"/>
      <scheme val="minor"/>
    </font>
    <font>
      <sz val="11"/>
      <name val="Calibri"/>
      <family val="2"/>
      <scheme val="minor"/>
    </font>
    <font>
      <sz val="11"/>
      <color indexed="8"/>
      <name val="Calibri"/>
      <family val="2"/>
    </font>
    <font>
      <sz val="10"/>
      <name val="ChevinLight"/>
    </font>
    <font>
      <sz val="10"/>
      <color rgb="FF000000"/>
      <name val="Arial"/>
      <family val="2"/>
    </font>
    <font>
      <sz val="11"/>
      <color rgb="FF000000"/>
      <name val="Calibri,sans-serif"/>
    </font>
    <font>
      <sz val="10"/>
      <color rgb="FF000000"/>
      <name val="Times New Roman"/>
      <family val="1"/>
    </font>
    <font>
      <b/>
      <sz val="10"/>
      <name val="Arial"/>
      <family val="2"/>
    </font>
    <font>
      <b/>
      <sz val="12"/>
      <name val="Calibri"/>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theme="4" tint="0.39997558519241921"/>
      </right>
      <top style="thin">
        <color rgb="FF000000"/>
      </top>
      <bottom style="thin">
        <color rgb="FF000000"/>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center"/>
    </xf>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6" fillId="0" borderId="0"/>
    <xf numFmtId="0" fontId="29" fillId="0" borderId="0" applyNumberFormat="0" applyFill="0" applyBorder="0" applyAlignment="0" applyProtection="0"/>
  </cellStyleXfs>
  <cellXfs count="89">
    <xf numFmtId="0" fontId="0" fillId="0" borderId="0" xfId="0"/>
    <xf numFmtId="0" fontId="0" fillId="0" borderId="0" xfId="0" applyFill="1"/>
    <xf numFmtId="17" fontId="0" fillId="0" borderId="0" xfId="0" applyNumberFormat="1" applyFill="1"/>
    <xf numFmtId="2" fontId="19" fillId="0" borderId="0" xfId="42" applyNumberFormat="1" applyFont="1" applyFill="1">
      <alignment vertical="center"/>
    </xf>
    <xf numFmtId="2" fontId="0" fillId="0" borderId="0" xfId="0" applyNumberFormat="1" applyFill="1"/>
    <xf numFmtId="1" fontId="0" fillId="0" borderId="0" xfId="0" applyNumberFormat="1" applyFill="1"/>
    <xf numFmtId="164" fontId="0" fillId="0" borderId="0" xfId="0" applyNumberFormat="1" applyFill="1"/>
    <xf numFmtId="164" fontId="20" fillId="0" borderId="0" xfId="0" applyNumberFormat="1" applyFont="1" applyFill="1" applyBorder="1" applyAlignment="1">
      <alignment horizontal="right"/>
    </xf>
    <xf numFmtId="0" fontId="16" fillId="0" borderId="0" xfId="0" applyFont="1"/>
    <xf numFmtId="0" fontId="16" fillId="0" borderId="0" xfId="0" applyFont="1" applyFill="1"/>
    <xf numFmtId="2" fontId="0" fillId="0" borderId="0" xfId="0" applyNumberFormat="1"/>
    <xf numFmtId="0" fontId="22" fillId="0" borderId="0" xfId="0" applyNumberFormat="1" applyFont="1" applyFill="1" applyBorder="1" applyAlignment="1" applyProtection="1"/>
    <xf numFmtId="165" fontId="0" fillId="0" borderId="0" xfId="43" applyNumberFormat="1" applyFont="1"/>
    <xf numFmtId="165" fontId="0" fillId="0" borderId="0" xfId="0" applyNumberFormat="1"/>
    <xf numFmtId="1" fontId="22" fillId="0" borderId="0" xfId="0" applyNumberFormat="1" applyFont="1" applyFill="1" applyBorder="1" applyAlignment="1" applyProtection="1"/>
    <xf numFmtId="1" fontId="0" fillId="0" borderId="0" xfId="0" applyNumberFormat="1"/>
    <xf numFmtId="2" fontId="22" fillId="0" borderId="0" xfId="0" applyNumberFormat="1" applyFont="1" applyFill="1" applyBorder="1" applyAlignment="1" applyProtection="1"/>
    <xf numFmtId="0" fontId="25" fillId="0" borderId="0" xfId="0" applyFont="1"/>
    <xf numFmtId="0" fontId="24" fillId="0" borderId="0" xfId="0" applyFont="1"/>
    <xf numFmtId="14" fontId="0" fillId="0" borderId="0" xfId="0" applyNumberFormat="1" applyFill="1"/>
    <xf numFmtId="14" fontId="0" fillId="0" borderId="0" xfId="0" applyNumberFormat="1" applyFont="1" applyFill="1"/>
    <xf numFmtId="2" fontId="0" fillId="0" borderId="0" xfId="0" applyNumberFormat="1" applyFont="1" applyFill="1"/>
    <xf numFmtId="166" fontId="0" fillId="0" borderId="0" xfId="0" applyNumberFormat="1" applyFill="1"/>
    <xf numFmtId="14" fontId="0" fillId="0" borderId="0" xfId="0" applyNumberFormat="1"/>
    <xf numFmtId="0" fontId="23" fillId="0" borderId="0" xfId="0" applyFont="1" applyFill="1" applyAlignment="1"/>
    <xf numFmtId="0" fontId="19" fillId="0" borderId="0" xfId="0" applyFont="1" applyFill="1" applyAlignment="1">
      <alignment horizontal="left"/>
    </xf>
    <xf numFmtId="0" fontId="21" fillId="0" borderId="0" xfId="0" applyFont="1" applyFill="1"/>
    <xf numFmtId="0" fontId="21" fillId="0" borderId="0" xfId="0" applyFont="1" applyFill="1" applyAlignment="1">
      <alignment horizontal="left"/>
    </xf>
    <xf numFmtId="0" fontId="0" fillId="0" borderId="0" xfId="0" applyAlignment="1">
      <alignment horizontal="left"/>
    </xf>
    <xf numFmtId="0" fontId="0" fillId="0" borderId="0" xfId="0" applyNumberFormat="1"/>
    <xf numFmtId="164" fontId="0" fillId="0" borderId="0" xfId="0" applyNumberFormat="1"/>
    <xf numFmtId="164" fontId="16" fillId="0" borderId="0" xfId="0" applyNumberFormat="1" applyFont="1" applyFill="1"/>
    <xf numFmtId="0" fontId="0" fillId="0" borderId="0" xfId="0" applyNumberFormat="1" applyFill="1"/>
    <xf numFmtId="0" fontId="16" fillId="0" borderId="10" xfId="0" applyFont="1" applyFill="1" applyBorder="1"/>
    <xf numFmtId="164" fontId="16" fillId="0" borderId="11" xfId="0" applyNumberFormat="1" applyFont="1" applyFill="1" applyBorder="1"/>
    <xf numFmtId="17" fontId="21" fillId="0" borderId="0" xfId="0" applyNumberFormat="1" applyFont="1" applyFill="1" applyAlignment="1"/>
    <xf numFmtId="164" fontId="19" fillId="0" borderId="0" xfId="42" applyNumberFormat="1" applyFont="1" applyFill="1">
      <alignment vertical="center"/>
    </xf>
    <xf numFmtId="14" fontId="0" fillId="33" borderId="12" xfId="0" applyNumberFormat="1" applyFont="1" applyFill="1" applyBorder="1"/>
    <xf numFmtId="14" fontId="0" fillId="0" borderId="12" xfId="0" applyNumberFormat="1" applyFont="1" applyBorder="1"/>
    <xf numFmtId="167" fontId="19" fillId="0" borderId="0" xfId="42" applyNumberFormat="1" applyFont="1" applyFill="1">
      <alignment vertical="center"/>
    </xf>
    <xf numFmtId="167" fontId="0" fillId="0" borderId="12" xfId="0" applyNumberFormat="1" applyFont="1" applyBorder="1"/>
    <xf numFmtId="167" fontId="0" fillId="0" borderId="0" xfId="0" applyNumberFormat="1" applyFill="1"/>
    <xf numFmtId="2" fontId="16" fillId="0" borderId="0" xfId="0" applyNumberFormat="1" applyFont="1" applyFill="1"/>
    <xf numFmtId="0" fontId="16" fillId="0" borderId="0" xfId="0" applyNumberFormat="1" applyFont="1"/>
    <xf numFmtId="168" fontId="0" fillId="0" borderId="0" xfId="0" applyNumberFormat="1"/>
    <xf numFmtId="1" fontId="21" fillId="0" borderId="0" xfId="43" applyNumberFormat="1" applyFont="1" applyFill="1" applyAlignment="1">
      <alignment horizontal="right"/>
    </xf>
    <xf numFmtId="1" fontId="21" fillId="0" borderId="0" xfId="0" applyNumberFormat="1" applyFont="1" applyFill="1" applyAlignment="1">
      <alignment horizontal="right"/>
    </xf>
    <xf numFmtId="1" fontId="21" fillId="0" borderId="0" xfId="45" applyNumberFormat="1" applyFont="1" applyFill="1" applyAlignment="1">
      <alignment horizontal="right"/>
    </xf>
    <xf numFmtId="1" fontId="21" fillId="0" borderId="0" xfId="0" applyNumberFormat="1" applyFont="1" applyFill="1" applyAlignment="1">
      <alignment horizontal="right" wrapText="1"/>
    </xf>
    <xf numFmtId="1" fontId="19" fillId="0" borderId="0" xfId="0" applyNumberFormat="1" applyFont="1" applyFill="1" applyAlignment="1">
      <alignment horizontal="right" vertical="center"/>
    </xf>
    <xf numFmtId="1" fontId="19" fillId="0" borderId="0" xfId="0" applyNumberFormat="1" applyFont="1" applyFill="1" applyAlignment="1">
      <alignment horizontal="right"/>
    </xf>
    <xf numFmtId="1" fontId="21" fillId="0" borderId="0" xfId="0" applyNumberFormat="1" applyFont="1" applyFill="1"/>
    <xf numFmtId="1" fontId="0" fillId="0" borderId="0" xfId="0" applyNumberFormat="1" applyFill="1" applyAlignment="1"/>
    <xf numFmtId="14" fontId="21" fillId="0" borderId="0" xfId="0" applyNumberFormat="1" applyFont="1" applyFill="1" applyAlignment="1"/>
    <xf numFmtId="164" fontId="20" fillId="0" borderId="0" xfId="0" applyNumberFormat="1" applyFont="1" applyFill="1" applyBorder="1" applyAlignment="1">
      <alignment horizontal="left"/>
    </xf>
    <xf numFmtId="49" fontId="16" fillId="0" borderId="0" xfId="0" applyNumberFormat="1" applyFont="1" applyFill="1" applyBorder="1"/>
    <xf numFmtId="49" fontId="19" fillId="0" borderId="0" xfId="42" applyNumberFormat="1" applyFont="1" applyFill="1">
      <alignment vertical="center"/>
    </xf>
    <xf numFmtId="49" fontId="0" fillId="0" borderId="0" xfId="0" applyNumberFormat="1" applyFill="1"/>
    <xf numFmtId="49" fontId="0" fillId="0" borderId="0" xfId="0" applyNumberFormat="1"/>
    <xf numFmtId="17" fontId="27" fillId="0" borderId="0" xfId="0" applyNumberFormat="1" applyFont="1" applyFill="1" applyAlignment="1"/>
    <xf numFmtId="17" fontId="19" fillId="0" borderId="0" xfId="0" applyNumberFormat="1" applyFont="1" applyFill="1" applyAlignment="1"/>
    <xf numFmtId="0" fontId="0" fillId="0" borderId="0" xfId="0" applyFont="1" applyFill="1"/>
    <xf numFmtId="17" fontId="21" fillId="0" borderId="0" xfId="0" applyNumberFormat="1" applyFont="1" applyFill="1" applyBorder="1" applyAlignment="1"/>
    <xf numFmtId="17" fontId="0" fillId="0" borderId="13" xfId="0" applyNumberFormat="1" applyFont="1" applyFill="1" applyBorder="1"/>
    <xf numFmtId="164" fontId="0" fillId="0" borderId="0" xfId="0" applyNumberFormat="1" applyFont="1" applyFill="1"/>
    <xf numFmtId="0" fontId="0" fillId="0" borderId="0" xfId="0" applyFont="1"/>
    <xf numFmtId="0" fontId="0" fillId="0" borderId="0" xfId="0" applyNumberFormat="1" applyFont="1" applyFill="1"/>
    <xf numFmtId="2" fontId="0" fillId="0" borderId="0" xfId="0" applyNumberFormat="1" applyFont="1"/>
    <xf numFmtId="164" fontId="0" fillId="0" borderId="0" xfId="0" applyNumberFormat="1" applyFont="1"/>
    <xf numFmtId="17" fontId="0" fillId="0" borderId="0" xfId="0" applyNumberFormat="1" applyFont="1" applyFill="1"/>
    <xf numFmtId="166" fontId="0" fillId="0" borderId="0" xfId="0" applyNumberFormat="1" applyFont="1" applyFill="1"/>
    <xf numFmtId="0" fontId="0" fillId="0" borderId="0" xfId="0" applyNumberFormat="1" applyFont="1"/>
    <xf numFmtId="2" fontId="0" fillId="0" borderId="0" xfId="0" applyNumberFormat="1" applyFont="1" applyFill="1" applyBorder="1"/>
    <xf numFmtId="166" fontId="0" fillId="0" borderId="0" xfId="0" applyNumberFormat="1" applyFont="1" applyFill="1" applyBorder="1"/>
    <xf numFmtId="0" fontId="0" fillId="0" borderId="0" xfId="0" applyNumberFormat="1" applyFont="1" applyBorder="1"/>
    <xf numFmtId="164" fontId="0" fillId="0" borderId="0" xfId="0" applyNumberFormat="1" applyFont="1" applyBorder="1"/>
    <xf numFmtId="0" fontId="28" fillId="33" borderId="14" xfId="50" applyNumberFormat="1" applyFont="1" applyFill="1" applyBorder="1" applyAlignment="1">
      <alignment horizontal="left" vertical="top" wrapText="1"/>
    </xf>
    <xf numFmtId="3" fontId="0" fillId="33" borderId="14" xfId="50" applyNumberFormat="1" applyFont="1" applyFill="1" applyBorder="1" applyAlignment="1">
      <alignment horizontal="right" vertical="top" wrapText="1"/>
    </xf>
    <xf numFmtId="3" fontId="0" fillId="33" borderId="14" xfId="50" applyNumberFormat="1" applyFont="1" applyFill="1" applyBorder="1" applyAlignment="1">
      <alignment horizontal="left" vertical="top" wrapText="1"/>
    </xf>
    <xf numFmtId="3" fontId="0" fillId="33" borderId="15" xfId="50" applyNumberFormat="1" applyFont="1" applyFill="1" applyBorder="1" applyAlignment="1">
      <alignment horizontal="left" vertical="top" wrapText="1"/>
    </xf>
    <xf numFmtId="0" fontId="29" fillId="0" borderId="0" xfId="51"/>
    <xf numFmtId="17" fontId="21" fillId="0" borderId="12" xfId="0" applyNumberFormat="1" applyFont="1" applyFill="1" applyBorder="1" applyAlignment="1"/>
    <xf numFmtId="14" fontId="0" fillId="0" borderId="12" xfId="0" applyNumberFormat="1" applyFont="1" applyFill="1" applyBorder="1"/>
    <xf numFmtId="0" fontId="0" fillId="34" borderId="0" xfId="0" applyFill="1"/>
    <xf numFmtId="0" fontId="0" fillId="0" borderId="0" xfId="0" applyAlignment="1">
      <alignment vertical="center" wrapText="1"/>
    </xf>
    <xf numFmtId="2" fontId="0" fillId="34" borderId="0" xfId="0" applyNumberFormat="1" applyFill="1"/>
    <xf numFmtId="164" fontId="0" fillId="34" borderId="0" xfId="0" applyNumberFormat="1" applyFill="1"/>
    <xf numFmtId="1" fontId="0" fillId="0" borderId="0" xfId="0" applyNumberFormat="1" applyFont="1" applyFill="1"/>
    <xf numFmtId="0" fontId="21" fillId="0" borderId="0" xfId="0" applyFont="1" applyFill="1" applyAlignment="1"/>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omma 5" xfId="45"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ormal" xfId="0" builtinId="0"/>
    <cellStyle name="Normal 13" xfId="44" xr:uid="{00000000-0005-0000-0000-000027000000}"/>
    <cellStyle name="Normal 2" xfId="48" xr:uid="{00000000-0005-0000-0000-000028000000}"/>
    <cellStyle name="Normal 2 2 6" xfId="49" xr:uid="{00000000-0005-0000-0000-000029000000}"/>
    <cellStyle name="Normal 3" xfId="42" xr:uid="{00000000-0005-0000-0000-00002A000000}"/>
    <cellStyle name="Normal 4" xfId="50" xr:uid="{00000000-0005-0000-0000-00002B000000}"/>
    <cellStyle name="Normal 80" xfId="46" xr:uid="{00000000-0005-0000-0000-00002C000000}"/>
    <cellStyle name="Note" xfId="15" builtinId="10" customBuiltin="1"/>
    <cellStyle name="Output" xfId="10" builtinId="21" customBuiltin="1"/>
    <cellStyle name="Percent 21" xfId="47" xr:uid="{00000000-0005-0000-0000-00002F000000}"/>
    <cellStyle name="Title" xfId="1" builtinId="15" customBuiltin="1"/>
    <cellStyle name="Total" xfId="17" builtinId="25" customBuiltin="1"/>
    <cellStyle name="Warning Text" xfId="14" builtinId="11" customBuiltin="1"/>
  </cellStyles>
  <dxfs count="70">
    <dxf>
      <font>
        <b val="0"/>
        <i val="0"/>
        <strike val="0"/>
        <condense val="0"/>
        <extend val="0"/>
        <outline val="0"/>
        <shadow val="0"/>
        <u val="none"/>
        <vertAlign val="baseline"/>
        <sz val="11"/>
        <color indexed="8"/>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22" formatCode="mmm\-yy"/>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22" formatCode="mmm\-yy"/>
      <fill>
        <patternFill patternType="none">
          <fgColor indexed="64"/>
          <bgColor indexed="65"/>
        </patternFill>
      </fill>
    </dxf>
    <dxf>
      <numFmt numFmtId="22" formatCode="mmm\-yy"/>
      <fill>
        <patternFill patternType="none">
          <fgColor indexed="64"/>
          <bgColor auto="1"/>
        </patternFill>
      </fill>
    </dxf>
    <dxf>
      <numFmt numFmtId="19" formatCode="dd/mm/yyyy"/>
      <fill>
        <patternFill patternType="none">
          <fgColor indexed="64"/>
          <bgColor auto="1"/>
        </patternFill>
      </fill>
    </dxf>
    <dxf>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numFmt numFmtId="0" formatCode="General"/>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numFmt numFmtId="1" formatCode="0"/>
      <fill>
        <patternFill patternType="none">
          <fgColor indexed="64"/>
          <bgColor indexed="65"/>
        </patternFill>
      </fill>
    </dxf>
    <dxf>
      <numFmt numFmtId="1" formatCode="0"/>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border outline="0">
        <bottom style="thin">
          <color rgb="FF000000"/>
        </bottom>
      </border>
    </dxf>
    <dxf>
      <numFmt numFmtId="164" formatCode="0.0"/>
    </dxf>
    <dxf>
      <numFmt numFmtId="0" formatCode="General"/>
    </dxf>
    <dxf>
      <numFmt numFmtId="166" formatCode="0.000"/>
      <fill>
        <patternFill patternType="none">
          <fgColor indexed="64"/>
          <bgColor indexed="65"/>
        </patternFill>
      </fill>
    </dxf>
    <dxf>
      <numFmt numFmtId="166" formatCode="0.000"/>
      <fill>
        <patternFill patternType="none">
          <fgColor indexed="64"/>
          <bgColor indexed="65"/>
        </patternFill>
      </fill>
    </dxf>
    <dxf>
      <numFmt numFmtId="2" formatCode="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0" formatCode="General"/>
    </dxf>
    <dxf>
      <numFmt numFmtId="164" formatCode="0.0"/>
    </dxf>
    <dxf>
      <numFmt numFmtId="0" formatCode="General"/>
    </dxf>
    <dxf>
      <numFmt numFmtId="0" formatCode="General"/>
    </dxf>
    <dxf>
      <numFmt numFmtId="168" formatCode="0.0000"/>
    </dxf>
    <dxf>
      <numFmt numFmtId="0" formatCode="General"/>
    </dxf>
    <dxf>
      <numFmt numFmtId="19" formatCode="dd/mm/yyyy"/>
      <fill>
        <patternFill patternType="none">
          <fgColor indexed="64"/>
          <bgColor auto="1"/>
        </patternFill>
      </fill>
    </dxf>
    <dxf>
      <numFmt numFmtId="30" formatCode="@"/>
    </dxf>
    <dxf>
      <numFmt numFmtId="164" formatCode="0.0"/>
    </dxf>
    <dxf>
      <numFmt numFmtId="2" formatCode="0.00"/>
    </dxf>
    <dxf>
      <numFmt numFmtId="2" formatCode="0.00"/>
    </dxf>
    <dxf>
      <numFmt numFmtId="2" formatCode="0.00"/>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rgb="FF000000"/>
          <bgColor rgb="FFFFFFFF"/>
        </patternFill>
      </fill>
    </dxf>
    <dxf>
      <font>
        <strike val="0"/>
        <outline val="0"/>
        <shadow val="0"/>
        <u val="none"/>
        <vertAlign val="baseline"/>
        <sz val="11"/>
        <color theme="1"/>
        <name val="Calibri"/>
        <family val="2"/>
        <scheme val="minor"/>
      </font>
      <numFmt numFmtId="164" formatCode="0.0"/>
      <fill>
        <patternFill patternType="none">
          <fgColor rgb="FF000000"/>
          <bgColor rgb="FFFFFFFF"/>
        </patternFill>
      </fill>
    </dxf>
    <dxf>
      <font>
        <strike val="0"/>
        <outline val="0"/>
        <shadow val="0"/>
        <u val="none"/>
        <vertAlign val="baseline"/>
        <sz val="11"/>
        <color theme="1"/>
        <name val="Calibri"/>
        <family val="2"/>
        <scheme val="minor"/>
      </font>
      <numFmt numFmtId="0" formatCode="General"/>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indexed="64"/>
          <bgColor auto="1"/>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dxf>
    <dxf>
      <font>
        <strike val="0"/>
        <outline val="0"/>
        <shadow val="0"/>
        <u val="none"/>
        <vertAlign val="baseline"/>
        <sz val="11"/>
        <color theme="1"/>
        <name val="Calibri"/>
        <family val="2"/>
        <scheme val="minor"/>
      </font>
      <fill>
        <patternFill patternType="none">
          <fgColor rgb="FF000000"/>
          <bgColor rgb="FFFFFFFF"/>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strike val="0"/>
        <outline val="0"/>
        <shadow val="0"/>
        <u val="none"/>
        <vertAlign val="baseline"/>
        <sz val="11"/>
        <name val="Calibri"/>
        <family val="2"/>
        <scheme val="minor"/>
      </font>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fill>
        <patternFill patternType="none">
          <fgColor indexed="64"/>
          <bgColor indexed="65"/>
        </patternFill>
      </fill>
    </dxf>
    <dxf>
      <font>
        <b/>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Calibri"/>
        <family val="2"/>
        <scheme val="minor"/>
      </font>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 formatCode="0"/>
      <fill>
        <patternFill patternType="none">
          <fgColor indexed="64"/>
          <bgColor indexed="65"/>
        </patternFill>
      </fill>
    </dxf>
    <dxf>
      <numFmt numFmtId="1" formatCode="0"/>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6C6F512-1E77-441C-97B5-999CC2AEBCBB}" name="volrevsproductgroup12" displayName="volrevsproductgroup12" ref="A1:E25" totalsRowShown="0" headerRowDxfId="69" dataDxfId="68">
  <autoFilter ref="A1:E25" xr:uid="{6106A1D2-D9E6-4CAB-9AB2-FDEADC2E7B6F}"/>
  <tableColumns count="5">
    <tableColumn id="1" xr3:uid="{EF43BBC9-58CE-4C33-9405-7CBE0A17D3BB}" name="Year" dataDxfId="67"/>
    <tableColumn id="2" xr3:uid="{D549B02C-0BB1-4964-8385-641E1F8E627C}" name="Product Group" dataDxfId="66"/>
    <tableColumn id="3" xr3:uid="{D04036DC-925B-427D-8055-D1C690C32B0C}" name="Volume (million)" dataDxfId="65"/>
    <tableColumn id="4" xr3:uid="{5DEFAD5E-1E2B-46A7-AE87-279A2A6EBA33}" name="Com" dataDxfId="64"/>
    <tableColumn id="5" xr3:uid="{57757D0C-BCE2-4AF7-BF88-5C524D2C37E5}" name="Order" dataDxfId="6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llQoSresults" displayName="AllQoSresults" ref="A1:F127" totalsRowShown="0" headerRowDxfId="9" dataDxfId="8">
  <autoFilter ref="A1:F127" xr:uid="{00000000-0009-0000-0100-00000A000000}"/>
  <tableColumns count="6">
    <tableColumn id="1" xr3:uid="{00000000-0010-0000-0800-000001000000}" name="Year" dataDxfId="7"/>
    <tableColumn id="2" xr3:uid="{00000000-0010-0000-0800-000002000000}" name="Target/actual" dataDxfId="6"/>
    <tableColumn id="3" xr3:uid="{00000000-0010-0000-0800-000003000000}" name="Category" dataDxfId="5"/>
    <tableColumn id="4" xr3:uid="{00000000-0010-0000-0800-000004000000}" name="Label" dataDxfId="4"/>
    <tableColumn id="5" xr3:uid="{00000000-0010-0000-0800-000005000000}" name="Percentage" dataDxfId="3"/>
    <tableColumn id="6" xr3:uid="{BABFD768-6040-4821-B3A2-CA03354DB564}" name="Target Met" dataDxfId="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lettervols" displayName="lettervols" ref="A1:E21" totalsRowShown="0">
  <autoFilter ref="A1:E21" xr:uid="{00000000-0009-0000-0100-000009000000}"/>
  <tableColumns count="5">
    <tableColumn id="1" xr3:uid="{00000000-0010-0000-0700-000001000000}" name="Year" dataDxfId="1"/>
    <tableColumn id="2" xr3:uid="{00000000-0010-0000-0700-000002000000}" name="Type" dataDxfId="0"/>
    <tableColumn id="3" xr3:uid="{00000000-0010-0000-0700-000003000000}" name="Volume (million)"/>
    <tableColumn id="4" xr3:uid="{00000000-0010-0000-0700-000004000000}" name="Revenue (GBP million)"/>
    <tableColumn id="5" xr3:uid="{A5515B7C-3B30-4AD4-83DF-316CBD4295E2}" name="Orde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F28D4F-A75B-472C-A300-0CE03105B65F}" name="volrevsproductgroup1214" displayName="volrevsproductgroup1214" ref="A1:D33" totalsRowShown="0" headerRowDxfId="62" dataDxfId="61">
  <autoFilter ref="A1:D33" xr:uid="{F019658C-DD85-4B8F-8530-921EC2B48DEB}"/>
  <tableColumns count="4">
    <tableColumn id="1" xr3:uid="{70B8367D-82E6-4413-8788-C27FB602958E}" name="Year" dataDxfId="60"/>
    <tableColumn id="2" xr3:uid="{4693D37B-270B-4C6F-9D15-7725337BC21E}" name="Type" dataDxfId="59"/>
    <tableColumn id="3" xr3:uid="{2A786BC6-5E91-4D9A-A47D-9E9ADD06003E}" name="Costs (million)" dataDxfId="58"/>
    <tableColumn id="5" xr3:uid="{C73B1CBC-6DBB-4F8A-81D9-0D16ABC7D02B}" name="Order" dataDxfId="5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tterprices2" displayName="letterprices2" ref="A1:J89" totalsRowShown="0" headerRowDxfId="56" dataDxfId="55">
  <autoFilter ref="A1:J89" xr:uid="{00000000-0009-0000-0100-000001000000}"/>
  <tableColumns count="10">
    <tableColumn id="1" xr3:uid="{00000000-0010-0000-0000-000001000000}" name="Year" dataDxfId="54"/>
    <tableColumn id="2" xr3:uid="{00000000-0010-0000-0000-000002000000}" name="Type" dataDxfId="53"/>
    <tableColumn id="3" xr3:uid="{00000000-0010-0000-0000-000003000000}" name="Letter/Large letter" dataDxfId="52"/>
    <tableColumn id="4" xr3:uid="{00000000-0010-0000-0000-000004000000}" name="Class" dataDxfId="51"/>
    <tableColumn id="5" xr3:uid="{00000000-0010-0000-0000-000005000000}" name="Stamp/Meter" dataDxfId="50"/>
    <tableColumn id="6" xr3:uid="{00000000-0010-0000-0000-000006000000}" name="Price (£)" dataDxfId="49"/>
    <tableColumn id="7" xr3:uid="{00000000-0010-0000-0000-000007000000}" name="2007 value" dataDxfId="48">
      <calculatedColumnFormula>F1</calculatedColumnFormula>
    </tableColumn>
    <tableColumn id="8" xr3:uid="{00000000-0010-0000-0000-000008000000}" name="Workings" dataDxfId="47">
      <calculatedColumnFormula>letterprices2[[#This Row],[Price (£)]]-letterprices2[[#This Row],[2007 value]]</calculatedColumnFormula>
    </tableColumn>
    <tableColumn id="9" xr3:uid="{00000000-0010-0000-0000-000009000000}" name="% change" dataDxfId="46">
      <calculatedColumnFormula>(letterprices2[[#This Row],[Workings]]/letterprices2[[#This Row],[2007 value]])*100</calculatedColumnFormula>
    </tableColumn>
    <tableColumn id="10" xr3:uid="{7157E1D2-91BF-4EAA-A9B9-DCE2876371E8}" name="LP Order" dataDxfId="4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J89" totalsRowShown="0" headerRowDxfId="44">
  <autoFilter ref="A1:J89" xr:uid="{00000000-0009-0000-0100-000004000000}"/>
  <tableColumns count="10">
    <tableColumn id="1" xr3:uid="{00000000-0010-0000-0100-000001000000}" name="Year" dataDxfId="43"/>
    <tableColumn id="2" xr3:uid="{00000000-0010-0000-0100-000002000000}" name="Type"/>
    <tableColumn id="3" xr3:uid="{00000000-0010-0000-0100-000003000000}" name="Class"/>
    <tableColumn id="4" xr3:uid="{00000000-0010-0000-0100-000004000000}" name="Size"/>
    <tableColumn id="5" xr3:uid="{00000000-0010-0000-0100-000005000000}" name="Weight"/>
    <tableColumn id="6" xr3:uid="{00000000-0010-0000-0100-000006000000}" name="Price (pounds)" dataDxfId="42"/>
    <tableColumn id="7" xr3:uid="{00000000-0010-0000-0100-000007000000}" name="2009 value" dataDxfId="41">
      <calculatedColumnFormula>F1</calculatedColumnFormula>
    </tableColumn>
    <tableColumn id="8" xr3:uid="{00000000-0010-0000-0100-000008000000}" name="Workings" dataDxfId="40">
      <calculatedColumnFormula>Table4[[#This Row],[Price (pounds)]]-Table4[[#This Row],[2009 value]]</calculatedColumnFormula>
    </tableColumn>
    <tableColumn id="10" xr3:uid="{00000000-0010-0000-0100-00000A000000}" name="% change" dataDxfId="39">
      <calculatedColumnFormula>(Table4[[#This Row],[Workings]]/Table4[[#This Row],[2009 value]])*100</calculatedColumnFormula>
    </tableColumn>
    <tableColumn id="9" xr3:uid="{97A9E7EE-C637-4FD8-B4EA-34C6D9F61173}" name="Order" dataDxfId="3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BUSpriceschange" displayName="BUSpriceschange" ref="A1:H118" totalsRowShown="0">
  <autoFilter ref="A1:H118" xr:uid="{00000000-0009-0000-0100-000005000000}"/>
  <tableColumns count="8">
    <tableColumn id="1" xr3:uid="{00000000-0010-0000-0200-000001000000}" name="Year" dataDxfId="37"/>
    <tableColumn id="2" xr3:uid="{00000000-0010-0000-0200-000002000000}" name="Product"/>
    <tableColumn id="6" xr3:uid="{00000000-0010-0000-0200-000006000000}" name="Column3" dataDxfId="36">
      <calculatedColumnFormula>BUSpriceschange[[#This Row],[Year]]&amp;"_"&amp;BUSpriceschange[[#This Row],[Product]]</calculatedColumnFormula>
    </tableColumn>
    <tableColumn id="3" xr3:uid="{00000000-0010-0000-0200-000003000000}" name="Price (pence)" dataDxfId="35"/>
    <tableColumn id="5" xr3:uid="{00000000-0010-0000-0200-000005000000}" name="2007 value" dataDxfId="34">
      <calculatedColumnFormula>VLOOKUP(42005&amp;"_"&amp;BUSpriceschange[[#This Row],[Product]],BUSpriceschange[[Column3]:[Price (pence)]],2,FALSE)</calculatedColumnFormula>
    </tableColumn>
    <tableColumn id="4" xr3:uid="{00000000-0010-0000-0200-000004000000}" name="Workings" dataDxfId="33">
      <calculatedColumnFormula>IFERROR(BUSpriceschange[[#This Row],[Price (pence)]]/BUSpriceschange[[#This Row],[2007 value]],0)</calculatedColumnFormula>
    </tableColumn>
    <tableColumn id="7" xr3:uid="{00000000-0010-0000-0200-000007000000}" name="% change" dataDxfId="32">
      <calculatedColumnFormula>BUSpriceschange[[#This Row],[Workings]]-1</calculatedColumnFormula>
    </tableColumn>
    <tableColumn id="8" xr3:uid="{FE7CBD9F-4D53-4185-B36E-5B6D76EFAA33}" name="Column1" dataDxfId="31"/>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ccessprices" displayName="accessprices" ref="A1:G69" totalsRowShown="0" headerRowDxfId="30">
  <autoFilter ref="A1:G69" xr:uid="{00000000-0009-0000-0100-000003000000}"/>
  <tableColumns count="7">
    <tableColumn id="1" xr3:uid="{00000000-0010-0000-0300-000001000000}" name="Year" dataDxfId="29"/>
    <tableColumn id="2" xr3:uid="{00000000-0010-0000-0300-000002000000}" name="Product" dataDxfId="28"/>
    <tableColumn id="3" xr3:uid="{00000000-0010-0000-0300-000003000000}" name="Price" dataDxfId="27"/>
    <tableColumn id="4" xr3:uid="{00000000-0010-0000-0300-000004000000}" name="Price (£)" dataDxfId="26">
      <calculatedColumnFormula>C2/100</calculatedColumnFormula>
    </tableColumn>
    <tableColumn id="5" xr3:uid="{00000000-0010-0000-0300-000005000000}" name="2007 value" dataDxfId="25">
      <calculatedColumnFormula>D1</calculatedColumnFormula>
    </tableColumn>
    <tableColumn id="6" xr3:uid="{00000000-0010-0000-0300-000006000000}" name="Workings" dataDxfId="24">
      <calculatedColumnFormula>accessprices[[#This Row],[Price (£)]]-accessprices[[#This Row],[2007 value]]</calculatedColumnFormula>
    </tableColumn>
    <tableColumn id="7" xr3:uid="{00000000-0010-0000-0300-000007000000}" name="% change" dataDxfId="23">
      <calculatedColumnFormula>(accessprices[[#This Row],[Workings]]/accessprices[[#This Row],[2007 value]])*100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B4:D88" totalsRowShown="0" tableBorderDxfId="22" dataCellStyle="Normal">
  <autoFilter ref="B4:D88" xr:uid="{00000000-0009-0000-0100-00000C000000}"/>
  <tableColumns count="3">
    <tableColumn id="1" xr3:uid="{00000000-0010-0000-0400-000001000000}" name="Complaint category" dataCellStyle="Normal"/>
    <tableColumn id="2" xr3:uid="{00000000-0010-0000-0400-000002000000}" name="Year" dataCellStyle="Normal"/>
    <tableColumn id="3" xr3:uid="{00000000-0010-0000-0400-000003000000}" name="Volume" dataCellStyle="Normal"/>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volrevsproductgroup" displayName="volrevsproductgroup" ref="A1:E33" totalsRowShown="0" headerRowDxfId="21" dataDxfId="20">
  <autoFilter ref="A1:E33" xr:uid="{00000000-0009-0000-0100-000007000000}"/>
  <tableColumns count="5">
    <tableColumn id="1" xr3:uid="{00000000-0010-0000-0500-000001000000}" name="Year" dataDxfId="19"/>
    <tableColumn id="2" xr3:uid="{00000000-0010-0000-0500-000002000000}" name="Product Group" dataDxfId="18"/>
    <tableColumn id="3" xr3:uid="{00000000-0010-0000-0500-000003000000}" name="Volume (million)" dataDxfId="17"/>
    <tableColumn id="4" xr3:uid="{00000000-0010-0000-0500-000004000000}" name="Revenue (GBP million)" dataDxfId="16"/>
    <tableColumn id="5" xr3:uid="{B5689DDA-6852-4C53-99D8-8B87FE13751C}" name="Order" dataDxfId="1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volrevformat" displayName="volrevformat" ref="A1:E25" totalsRowShown="0">
  <autoFilter ref="A1:E25" xr:uid="{00000000-0009-0000-0100-000008000000}"/>
  <tableColumns count="5">
    <tableColumn id="1" xr3:uid="{00000000-0010-0000-0600-000001000000}" name="Year" dataDxfId="14"/>
    <tableColumn id="2" xr3:uid="{00000000-0010-0000-0600-000002000000}" name="Format" dataDxfId="13"/>
    <tableColumn id="3" xr3:uid="{00000000-0010-0000-0600-000003000000}" name="Volume (million)" dataDxfId="12"/>
    <tableColumn id="4" xr3:uid="{00000000-0010-0000-0600-000004000000}" name="Revenue (GBP million)" dataDxfId="11"/>
    <tableColumn id="5" xr3:uid="{4413F1AF-D103-44B9-B8E7-BD4934DD35A7}" name="Order" data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3CDBB-D703-4D66-AD08-B56ADB626169}">
  <sheetPr>
    <tabColor rgb="FF92D050"/>
  </sheetPr>
  <dimension ref="A1:F41"/>
  <sheetViews>
    <sheetView workbookViewId="0">
      <selection activeCell="E26" sqref="E26"/>
    </sheetView>
  </sheetViews>
  <sheetFormatPr defaultRowHeight="14.5"/>
  <cols>
    <col min="1" max="1" width="14.1796875" customWidth="1"/>
    <col min="2" max="2" width="43.81640625" customWidth="1"/>
    <col min="3" max="3" width="15.54296875" customWidth="1"/>
    <col min="4" max="4" width="13.7265625" customWidth="1"/>
  </cols>
  <sheetData>
    <row r="1" spans="1:6">
      <c r="A1" s="1" t="s">
        <v>25</v>
      </c>
      <c r="B1" s="1" t="s">
        <v>65</v>
      </c>
      <c r="C1" s="14" t="s">
        <v>353</v>
      </c>
      <c r="D1" s="14" t="s">
        <v>417</v>
      </c>
      <c r="E1" s="1" t="s">
        <v>394</v>
      </c>
      <c r="F1" s="1"/>
    </row>
    <row r="2" spans="1:6">
      <c r="A2" s="35" t="s">
        <v>341</v>
      </c>
      <c r="B2" s="24" t="s">
        <v>414</v>
      </c>
      <c r="C2" s="5">
        <v>4514</v>
      </c>
      <c r="D2" s="5">
        <v>2953</v>
      </c>
      <c r="E2" s="9">
        <v>2</v>
      </c>
      <c r="F2" s="1"/>
    </row>
    <row r="3" spans="1:6">
      <c r="A3" s="35" t="s">
        <v>340</v>
      </c>
      <c r="B3" s="24" t="s">
        <v>414</v>
      </c>
      <c r="C3" s="5">
        <v>3831</v>
      </c>
      <c r="D3" s="5">
        <v>3070</v>
      </c>
      <c r="E3" s="9">
        <v>2</v>
      </c>
      <c r="F3" s="1"/>
    </row>
    <row r="4" spans="1:6">
      <c r="A4" s="35" t="s">
        <v>339</v>
      </c>
      <c r="B4" s="24" t="s">
        <v>414</v>
      </c>
      <c r="C4" s="5">
        <v>3534</v>
      </c>
      <c r="D4" s="5">
        <v>3146</v>
      </c>
      <c r="E4" s="9">
        <v>2</v>
      </c>
      <c r="F4" s="1"/>
    </row>
    <row r="5" spans="1:6">
      <c r="A5" s="35" t="s">
        <v>338</v>
      </c>
      <c r="B5" s="24" t="s">
        <v>414</v>
      </c>
      <c r="C5" s="5">
        <v>3363</v>
      </c>
      <c r="D5" s="49">
        <v>3083</v>
      </c>
      <c r="E5" s="9">
        <v>2</v>
      </c>
      <c r="F5" s="1"/>
    </row>
    <row r="6" spans="1:6">
      <c r="A6" s="35" t="s">
        <v>337</v>
      </c>
      <c r="B6" s="24" t="s">
        <v>414</v>
      </c>
      <c r="C6" s="5">
        <v>3194</v>
      </c>
      <c r="D6" s="50">
        <v>2969</v>
      </c>
      <c r="E6" s="9">
        <v>2</v>
      </c>
      <c r="F6" s="1"/>
    </row>
    <row r="7" spans="1:6">
      <c r="A7" s="35" t="s">
        <v>342</v>
      </c>
      <c r="B7" s="24" t="s">
        <v>414</v>
      </c>
      <c r="C7" s="51">
        <v>2976</v>
      </c>
      <c r="D7" s="50">
        <v>2923</v>
      </c>
      <c r="E7" s="9">
        <v>2</v>
      </c>
      <c r="F7" s="1"/>
    </row>
    <row r="8" spans="1:6">
      <c r="A8" s="60" t="s">
        <v>389</v>
      </c>
      <c r="B8" s="24" t="s">
        <v>414</v>
      </c>
      <c r="C8" s="51">
        <v>2726</v>
      </c>
      <c r="D8" s="50">
        <v>2824</v>
      </c>
      <c r="E8" s="9">
        <v>2</v>
      </c>
      <c r="F8" s="1"/>
    </row>
    <row r="9" spans="1:6">
      <c r="A9" s="59" t="s">
        <v>411</v>
      </c>
      <c r="B9" s="24" t="s">
        <v>414</v>
      </c>
      <c r="C9" s="51">
        <v>2459</v>
      </c>
      <c r="D9" s="50">
        <v>2776</v>
      </c>
      <c r="E9" s="9">
        <v>2</v>
      </c>
      <c r="F9" s="1"/>
    </row>
    <row r="10" spans="1:6">
      <c r="A10" s="35" t="s">
        <v>341</v>
      </c>
      <c r="B10" s="24" t="s">
        <v>415</v>
      </c>
      <c r="C10" s="5">
        <v>14987</v>
      </c>
      <c r="D10" s="5">
        <v>3888</v>
      </c>
      <c r="E10" s="9">
        <v>3</v>
      </c>
      <c r="F10" s="1"/>
    </row>
    <row r="11" spans="1:6">
      <c r="A11" s="35" t="s">
        <v>340</v>
      </c>
      <c r="B11" s="24" t="s">
        <v>415</v>
      </c>
      <c r="C11" s="5">
        <v>14648</v>
      </c>
      <c r="D11" s="5">
        <v>4171</v>
      </c>
      <c r="E11" s="9">
        <v>3</v>
      </c>
      <c r="F11" s="1"/>
    </row>
    <row r="12" spans="1:6">
      <c r="A12" s="35" t="s">
        <v>339</v>
      </c>
      <c r="B12" s="24" t="s">
        <v>415</v>
      </c>
      <c r="C12" s="5">
        <v>14146</v>
      </c>
      <c r="D12" s="5">
        <v>4226</v>
      </c>
      <c r="E12" s="9">
        <v>3</v>
      </c>
      <c r="F12" s="1"/>
    </row>
    <row r="13" spans="1:6">
      <c r="A13" s="35" t="s">
        <v>338</v>
      </c>
      <c r="B13" s="24" t="s">
        <v>415</v>
      </c>
      <c r="C13" s="5">
        <v>14024</v>
      </c>
      <c r="D13" s="49">
        <v>4244</v>
      </c>
      <c r="E13" s="9">
        <v>3</v>
      </c>
      <c r="F13" s="1"/>
    </row>
    <row r="14" spans="1:6">
      <c r="A14" s="35" t="s">
        <v>337</v>
      </c>
      <c r="B14" s="24" t="s">
        <v>415</v>
      </c>
      <c r="C14" s="5">
        <v>13608</v>
      </c>
      <c r="D14" s="50">
        <v>4251</v>
      </c>
      <c r="E14" s="9">
        <v>3</v>
      </c>
      <c r="F14" s="1"/>
    </row>
    <row r="15" spans="1:6">
      <c r="A15" s="35" t="s">
        <v>342</v>
      </c>
      <c r="B15" s="24" t="s">
        <v>415</v>
      </c>
      <c r="C15" s="51">
        <v>13134</v>
      </c>
      <c r="D15" s="50">
        <v>4259</v>
      </c>
      <c r="E15" s="9">
        <v>3</v>
      </c>
      <c r="F15" s="1"/>
    </row>
    <row r="16" spans="1:6">
      <c r="A16" s="60" t="s">
        <v>389</v>
      </c>
      <c r="B16" s="24" t="s">
        <v>415</v>
      </c>
      <c r="C16" s="51">
        <v>12939</v>
      </c>
      <c r="D16" s="50">
        <v>4297</v>
      </c>
      <c r="E16" s="9">
        <v>3</v>
      </c>
      <c r="F16" s="1"/>
    </row>
    <row r="17" spans="1:6">
      <c r="A17" s="59" t="s">
        <v>411</v>
      </c>
      <c r="B17" s="24" t="s">
        <v>415</v>
      </c>
      <c r="C17" s="51">
        <v>12052</v>
      </c>
      <c r="D17" s="50">
        <v>4329</v>
      </c>
      <c r="E17" s="9">
        <v>3</v>
      </c>
      <c r="F17" s="1"/>
    </row>
    <row r="18" spans="1:6">
      <c r="A18" s="35" t="s">
        <v>341</v>
      </c>
      <c r="B18" s="25" t="s">
        <v>416</v>
      </c>
      <c r="C18" s="5">
        <v>19501</v>
      </c>
      <c r="D18" s="5">
        <v>6841</v>
      </c>
      <c r="E18" s="9">
        <v>1</v>
      </c>
      <c r="F18" s="1"/>
    </row>
    <row r="19" spans="1:6">
      <c r="A19" s="35" t="s">
        <v>340</v>
      </c>
      <c r="B19" s="25" t="s">
        <v>416</v>
      </c>
      <c r="C19" s="5">
        <v>18479</v>
      </c>
      <c r="D19" s="5">
        <v>7241</v>
      </c>
      <c r="E19" s="9">
        <v>1</v>
      </c>
      <c r="F19" s="1"/>
    </row>
    <row r="20" spans="1:6">
      <c r="A20" s="35" t="s">
        <v>339</v>
      </c>
      <c r="B20" s="25" t="s">
        <v>416</v>
      </c>
      <c r="C20" s="5">
        <v>17680</v>
      </c>
      <c r="D20" s="5">
        <v>7372</v>
      </c>
      <c r="E20" s="9">
        <v>1</v>
      </c>
      <c r="F20" s="1"/>
    </row>
    <row r="21" spans="1:6">
      <c r="A21" s="35" t="s">
        <v>338</v>
      </c>
      <c r="B21" s="25" t="s">
        <v>416</v>
      </c>
      <c r="C21" s="5">
        <v>17387</v>
      </c>
      <c r="D21" s="5">
        <v>7327</v>
      </c>
      <c r="E21" s="9">
        <v>1</v>
      </c>
      <c r="F21" s="1"/>
    </row>
    <row r="22" spans="1:6">
      <c r="A22" s="35" t="s">
        <v>337</v>
      </c>
      <c r="B22" s="25" t="s">
        <v>416</v>
      </c>
      <c r="C22" s="5">
        <v>16802</v>
      </c>
      <c r="D22" s="5">
        <v>7220</v>
      </c>
      <c r="E22" s="9">
        <v>1</v>
      </c>
      <c r="F22" s="1"/>
    </row>
    <row r="23" spans="1:6">
      <c r="A23" s="35" t="s">
        <v>342</v>
      </c>
      <c r="B23" s="25" t="s">
        <v>416</v>
      </c>
      <c r="C23" s="5">
        <v>16110</v>
      </c>
      <c r="D23" s="5">
        <v>7182</v>
      </c>
      <c r="E23" s="9">
        <v>1</v>
      </c>
      <c r="F23" s="1"/>
    </row>
    <row r="24" spans="1:6">
      <c r="A24" s="60" t="s">
        <v>389</v>
      </c>
      <c r="B24" s="25" t="s">
        <v>416</v>
      </c>
      <c r="C24" s="5">
        <v>15665</v>
      </c>
      <c r="D24" s="5">
        <v>7121</v>
      </c>
      <c r="E24" s="9">
        <v>1</v>
      </c>
      <c r="F24" s="1"/>
    </row>
    <row r="25" spans="1:6">
      <c r="A25" s="59" t="s">
        <v>411</v>
      </c>
      <c r="B25" s="25" t="s">
        <v>416</v>
      </c>
      <c r="C25" s="5">
        <v>14511</v>
      </c>
      <c r="D25" s="5">
        <v>7105</v>
      </c>
      <c r="E25" s="9">
        <v>1</v>
      </c>
      <c r="F25" s="1"/>
    </row>
    <row r="26" spans="1:6">
      <c r="A26" s="35"/>
      <c r="B26" s="1"/>
      <c r="C26" s="5"/>
      <c r="D26" s="5"/>
      <c r="E26" s="1"/>
      <c r="F26" s="1"/>
    </row>
    <row r="27" spans="1:6">
      <c r="A27" s="35"/>
      <c r="B27" s="1"/>
      <c r="C27" s="5"/>
      <c r="D27" s="5"/>
      <c r="E27" s="1"/>
      <c r="F27" s="1"/>
    </row>
    <row r="28" spans="1:6">
      <c r="A28" s="35"/>
      <c r="B28" s="1"/>
      <c r="C28" s="5"/>
      <c r="D28" s="5"/>
      <c r="E28" s="1"/>
      <c r="F28" s="1"/>
    </row>
    <row r="29" spans="1:6">
      <c r="A29" s="35"/>
      <c r="B29" s="1"/>
      <c r="C29" s="5"/>
      <c r="D29" s="5"/>
      <c r="E29" s="1"/>
      <c r="F29" s="1"/>
    </row>
    <row r="30" spans="1:6">
      <c r="A30" s="35"/>
      <c r="B30" s="1"/>
      <c r="C30" s="5"/>
      <c r="D30" s="5"/>
      <c r="E30" s="1"/>
      <c r="F30" s="1"/>
    </row>
    <row r="31" spans="1:6">
      <c r="A31" s="35"/>
      <c r="B31" s="1"/>
      <c r="C31" s="5"/>
      <c r="D31" s="5"/>
      <c r="E31" s="1"/>
      <c r="F31" s="1"/>
    </row>
    <row r="32" spans="1:6">
      <c r="A32" s="60"/>
      <c r="B32" s="1"/>
      <c r="C32" s="5"/>
      <c r="D32" s="5"/>
      <c r="E32" s="1"/>
      <c r="F32" s="1"/>
    </row>
    <row r="33" spans="1:6">
      <c r="A33" s="59"/>
      <c r="B33" s="1"/>
      <c r="C33" s="5"/>
      <c r="D33" s="5"/>
      <c r="E33" s="1"/>
      <c r="F33" s="1"/>
    </row>
    <row r="34" spans="1:6">
      <c r="A34" s="59"/>
      <c r="B34" s="1"/>
      <c r="C34" s="5"/>
      <c r="D34" s="5"/>
      <c r="E34" s="1"/>
      <c r="F34" s="1"/>
    </row>
    <row r="35" spans="1:6">
      <c r="A35" s="59"/>
      <c r="B35" s="1"/>
      <c r="C35" s="5"/>
      <c r="D35" s="5"/>
      <c r="E35" s="1"/>
      <c r="F35" s="1"/>
    </row>
    <row r="36" spans="1:6">
      <c r="A36" s="59"/>
      <c r="B36" s="1"/>
      <c r="C36" s="5"/>
      <c r="D36" s="5"/>
      <c r="E36" s="1"/>
      <c r="F36" s="1"/>
    </row>
    <row r="37" spans="1:6">
      <c r="A37" s="59"/>
      <c r="B37" s="1"/>
      <c r="C37" s="5"/>
      <c r="D37" s="5"/>
      <c r="E37" s="1"/>
      <c r="F37" s="1"/>
    </row>
    <row r="38" spans="1:6">
      <c r="F38" s="1"/>
    </row>
    <row r="39" spans="1:6">
      <c r="F39" s="1"/>
    </row>
    <row r="40" spans="1:6">
      <c r="F40" s="1"/>
    </row>
    <row r="41" spans="1:6">
      <c r="F41" s="1"/>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31"/>
  <sheetViews>
    <sheetView workbookViewId="0">
      <selection activeCell="G25" sqref="G25"/>
    </sheetView>
  </sheetViews>
  <sheetFormatPr defaultRowHeight="14.5"/>
  <cols>
    <col min="1" max="1" width="9.81640625" bestFit="1" customWidth="1"/>
    <col min="2" max="2" width="17.6328125" style="28" bestFit="1" customWidth="1"/>
    <col min="3" max="3" width="17.6328125" style="15" customWidth="1"/>
    <col min="4" max="4" width="9.7265625" style="15" customWidth="1"/>
    <col min="5" max="5" width="10.6328125" bestFit="1" customWidth="1"/>
    <col min="9" max="9" width="14.7265625" bestFit="1" customWidth="1"/>
    <col min="11" max="11" width="12" bestFit="1" customWidth="1"/>
    <col min="12" max="16" width="10.6328125" bestFit="1" customWidth="1"/>
  </cols>
  <sheetData>
    <row r="1" spans="1:5">
      <c r="A1" s="26" t="s">
        <v>25</v>
      </c>
      <c r="B1" s="27" t="s">
        <v>67</v>
      </c>
      <c r="C1" s="14" t="s">
        <v>353</v>
      </c>
      <c r="D1" s="14" t="s">
        <v>354</v>
      </c>
      <c r="E1" t="s">
        <v>394</v>
      </c>
    </row>
    <row r="2" spans="1:5">
      <c r="A2" s="35" t="s">
        <v>341</v>
      </c>
      <c r="B2" s="27" t="s">
        <v>27</v>
      </c>
      <c r="C2" s="45">
        <v>14330.330251388003</v>
      </c>
      <c r="D2" s="45">
        <v>3914.26366121</v>
      </c>
      <c r="E2" s="29">
        <v>1</v>
      </c>
    </row>
    <row r="3" spans="1:5">
      <c r="A3" s="35" t="s">
        <v>340</v>
      </c>
      <c r="B3" s="27" t="s">
        <v>27</v>
      </c>
      <c r="C3" s="45">
        <v>13172.001157609</v>
      </c>
      <c r="D3" s="45">
        <v>4019.7933575321595</v>
      </c>
      <c r="E3" s="29">
        <v>1</v>
      </c>
    </row>
    <row r="4" spans="1:5">
      <c r="A4" s="35" t="s">
        <v>339</v>
      </c>
      <c r="B4" s="27" t="s">
        <v>27</v>
      </c>
      <c r="C4" s="46">
        <v>12699.105095962997</v>
      </c>
      <c r="D4" s="45">
        <v>4076.1382695199991</v>
      </c>
      <c r="E4" s="29">
        <v>1</v>
      </c>
    </row>
    <row r="5" spans="1:5">
      <c r="A5" s="35" t="s">
        <v>338</v>
      </c>
      <c r="B5" s="27" t="s">
        <v>27</v>
      </c>
      <c r="C5" s="46">
        <v>12463.676057958997</v>
      </c>
      <c r="D5" s="45">
        <v>4048.5567016300001</v>
      </c>
      <c r="E5" s="29">
        <v>1</v>
      </c>
    </row>
    <row r="6" spans="1:5">
      <c r="A6" s="35" t="s">
        <v>337</v>
      </c>
      <c r="B6" s="27" t="s">
        <v>27</v>
      </c>
      <c r="C6" s="45">
        <v>12037.147979223</v>
      </c>
      <c r="D6" s="45">
        <v>3968.9470244699996</v>
      </c>
      <c r="E6" s="29">
        <v>1</v>
      </c>
    </row>
    <row r="7" spans="1:5">
      <c r="A7" s="81" t="s">
        <v>342</v>
      </c>
      <c r="B7" s="27" t="s">
        <v>27</v>
      </c>
      <c r="C7" s="45">
        <v>11432.12</v>
      </c>
      <c r="D7" s="45">
        <v>3835.86</v>
      </c>
      <c r="E7" s="29">
        <v>1</v>
      </c>
    </row>
    <row r="8" spans="1:5">
      <c r="A8" s="62" t="s">
        <v>389</v>
      </c>
      <c r="B8" s="27" t="s">
        <v>27</v>
      </c>
      <c r="C8" s="45">
        <v>10851</v>
      </c>
      <c r="D8" s="45">
        <v>3698</v>
      </c>
      <c r="E8" s="29">
        <v>1</v>
      </c>
    </row>
    <row r="9" spans="1:5">
      <c r="A9" s="62" t="s">
        <v>419</v>
      </c>
      <c r="B9" s="27" t="s">
        <v>27</v>
      </c>
      <c r="C9" s="45">
        <v>9900</v>
      </c>
      <c r="D9" s="45">
        <v>3489</v>
      </c>
      <c r="E9" s="29">
        <v>1</v>
      </c>
    </row>
    <row r="10" spans="1:5">
      <c r="A10" s="35" t="s">
        <v>341</v>
      </c>
      <c r="B10" s="27" t="s">
        <v>28</v>
      </c>
      <c r="C10" s="45">
        <v>784.325762016</v>
      </c>
      <c r="D10" s="45">
        <v>1700.63893506</v>
      </c>
      <c r="E10" s="29">
        <v>2</v>
      </c>
    </row>
    <row r="11" spans="1:5">
      <c r="A11" s="35" t="s">
        <v>340</v>
      </c>
      <c r="B11" s="27" t="s">
        <v>28</v>
      </c>
      <c r="C11" s="45">
        <v>836.27515121465285</v>
      </c>
      <c r="D11" s="45">
        <v>1944.177592524047</v>
      </c>
      <c r="E11" s="29">
        <v>2</v>
      </c>
    </row>
    <row r="12" spans="1:5">
      <c r="A12" s="35" t="s">
        <v>339</v>
      </c>
      <c r="B12" s="27" t="s">
        <v>28</v>
      </c>
      <c r="C12" s="45">
        <v>826.10065976499993</v>
      </c>
      <c r="D12" s="45">
        <v>2088.9553547799997</v>
      </c>
      <c r="E12" s="29">
        <v>2</v>
      </c>
    </row>
    <row r="13" spans="1:5">
      <c r="A13" s="35" t="s">
        <v>338</v>
      </c>
      <c r="B13" s="27" t="s">
        <v>28</v>
      </c>
      <c r="C13" s="45">
        <v>816.85525357200004</v>
      </c>
      <c r="D13" s="45">
        <v>2053.8076681400003</v>
      </c>
      <c r="E13" s="29">
        <v>2</v>
      </c>
    </row>
    <row r="14" spans="1:5">
      <c r="A14" s="35" t="s">
        <v>337</v>
      </c>
      <c r="B14" s="27" t="s">
        <v>28</v>
      </c>
      <c r="C14" s="45">
        <v>822.01224031300012</v>
      </c>
      <c r="D14" s="45">
        <v>2059.3036158399996</v>
      </c>
      <c r="E14" s="29">
        <v>2</v>
      </c>
    </row>
    <row r="15" spans="1:5">
      <c r="A15" s="81" t="s">
        <v>342</v>
      </c>
      <c r="B15" s="27" t="s">
        <v>28</v>
      </c>
      <c r="C15" s="45">
        <v>857.22</v>
      </c>
      <c r="D15" s="45">
        <v>2149.2600000000002</v>
      </c>
      <c r="E15" s="29">
        <v>2</v>
      </c>
    </row>
    <row r="16" spans="1:5">
      <c r="A16" s="62" t="s">
        <v>389</v>
      </c>
      <c r="B16" s="27" t="s">
        <v>28</v>
      </c>
      <c r="C16" s="45">
        <v>892</v>
      </c>
      <c r="D16" s="45">
        <v>2235</v>
      </c>
      <c r="E16" s="29">
        <v>2</v>
      </c>
    </row>
    <row r="17" spans="1:7">
      <c r="A17" s="62" t="s">
        <v>419</v>
      </c>
      <c r="B17" s="27" t="s">
        <v>420</v>
      </c>
      <c r="C17" s="45">
        <v>958</v>
      </c>
      <c r="D17" s="45">
        <v>2387</v>
      </c>
      <c r="E17" s="29">
        <v>2</v>
      </c>
    </row>
    <row r="18" spans="1:7">
      <c r="A18" s="35" t="s">
        <v>341</v>
      </c>
      <c r="B18" s="27" t="s">
        <v>84</v>
      </c>
      <c r="C18" s="47">
        <v>4386.3439865959972</v>
      </c>
      <c r="D18" s="46">
        <v>1226.2342123256039</v>
      </c>
      <c r="E18" s="29">
        <v>3</v>
      </c>
    </row>
    <row r="19" spans="1:7">
      <c r="A19" s="35" t="s">
        <v>340</v>
      </c>
      <c r="B19" s="27" t="s">
        <v>84</v>
      </c>
      <c r="C19" s="48">
        <v>4470.7236911763466</v>
      </c>
      <c r="D19" s="46">
        <v>1277.0290499437933</v>
      </c>
      <c r="E19" s="29">
        <v>3</v>
      </c>
    </row>
    <row r="20" spans="1:7">
      <c r="A20" s="35" t="s">
        <v>339</v>
      </c>
      <c r="B20" s="27" t="s">
        <v>84</v>
      </c>
      <c r="C20" s="46">
        <v>4154.7942442720032</v>
      </c>
      <c r="D20" s="46">
        <v>1206.9063757000013</v>
      </c>
      <c r="E20" s="29">
        <v>3</v>
      </c>
    </row>
    <row r="21" spans="1:7">
      <c r="A21" s="35" t="s">
        <v>338</v>
      </c>
      <c r="B21" s="27" t="s">
        <v>84</v>
      </c>
      <c r="C21" s="46">
        <v>4106.4686884690018</v>
      </c>
      <c r="D21" s="46">
        <v>1224.6356302299992</v>
      </c>
      <c r="E21" s="29">
        <v>3</v>
      </c>
    </row>
    <row r="22" spans="1:7">
      <c r="A22" s="35" t="s">
        <v>337</v>
      </c>
      <c r="B22" s="27" t="s">
        <v>84</v>
      </c>
      <c r="C22" s="46">
        <v>3942.839780463999</v>
      </c>
      <c r="D22" s="46">
        <v>1191.7493596900003</v>
      </c>
      <c r="E22" s="29">
        <v>3</v>
      </c>
    </row>
    <row r="23" spans="1:7">
      <c r="A23" s="81" t="s">
        <v>342</v>
      </c>
      <c r="B23" s="27" t="s">
        <v>84</v>
      </c>
      <c r="C23" s="46">
        <v>3820.66</v>
      </c>
      <c r="D23" s="46">
        <v>1196.8800000000001</v>
      </c>
      <c r="E23" s="29">
        <v>3</v>
      </c>
    </row>
    <row r="24" spans="1:7">
      <c r="A24" s="35" t="s">
        <v>389</v>
      </c>
      <c r="B24" s="27" t="s">
        <v>84</v>
      </c>
      <c r="C24" s="46">
        <v>3922</v>
      </c>
      <c r="D24" s="46">
        <v>1168</v>
      </c>
      <c r="E24" s="29">
        <v>3</v>
      </c>
    </row>
    <row r="25" spans="1:7">
      <c r="A25" s="35" t="s">
        <v>419</v>
      </c>
      <c r="B25" s="27" t="s">
        <v>84</v>
      </c>
      <c r="C25" s="46">
        <v>3652</v>
      </c>
      <c r="D25" s="46">
        <v>1229</v>
      </c>
      <c r="E25" s="29">
        <v>3</v>
      </c>
      <c r="G25" t="s">
        <v>421</v>
      </c>
    </row>
    <row r="26" spans="1:7">
      <c r="B26"/>
    </row>
    <row r="27" spans="1:7">
      <c r="B27"/>
    </row>
    <row r="28" spans="1:7">
      <c r="B28"/>
    </row>
    <row r="29" spans="1:7">
      <c r="B29"/>
    </row>
    <row r="30" spans="1:7">
      <c r="B30"/>
    </row>
    <row r="31" spans="1:7">
      <c r="B31"/>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133"/>
  <sheetViews>
    <sheetView topLeftCell="A109" zoomScale="87" workbookViewId="0">
      <selection activeCell="G1" sqref="G1"/>
    </sheetView>
  </sheetViews>
  <sheetFormatPr defaultRowHeight="14.5"/>
  <cols>
    <col min="1" max="1" width="10.7265625" bestFit="1" customWidth="1"/>
    <col min="2" max="2" width="13.36328125" customWidth="1"/>
    <col min="3" max="3" width="33.36328125" bestFit="1" customWidth="1"/>
    <col min="4" max="4" width="32.6328125" bestFit="1" customWidth="1"/>
  </cols>
  <sheetData>
    <row r="1" spans="1:7" s="8" customFormat="1">
      <c r="A1" s="9" t="s">
        <v>25</v>
      </c>
      <c r="B1" s="9" t="s">
        <v>51</v>
      </c>
      <c r="C1" s="8" t="s">
        <v>64</v>
      </c>
      <c r="D1" s="8" t="s">
        <v>63</v>
      </c>
      <c r="E1" s="8" t="s">
        <v>352</v>
      </c>
      <c r="F1" s="8" t="s">
        <v>390</v>
      </c>
    </row>
    <row r="2" spans="1:7">
      <c r="A2" s="35" t="s">
        <v>343</v>
      </c>
      <c r="B2" s="2" t="s">
        <v>52</v>
      </c>
      <c r="C2" s="1" t="s">
        <v>54</v>
      </c>
      <c r="D2" s="1" t="s">
        <v>13</v>
      </c>
      <c r="E2" s="6">
        <v>85</v>
      </c>
      <c r="F2" s="6"/>
      <c r="G2" s="1"/>
    </row>
    <row r="3" spans="1:7">
      <c r="A3" s="35" t="s">
        <v>341</v>
      </c>
      <c r="B3" s="2" t="s">
        <v>52</v>
      </c>
      <c r="C3" s="1" t="s">
        <v>54</v>
      </c>
      <c r="D3" s="1" t="s">
        <v>13</v>
      </c>
      <c r="E3" s="6">
        <v>85</v>
      </c>
      <c r="F3" s="6"/>
      <c r="G3" s="1"/>
    </row>
    <row r="4" spans="1:7">
      <c r="A4" s="35" t="s">
        <v>340</v>
      </c>
      <c r="B4" s="2" t="s">
        <v>52</v>
      </c>
      <c r="C4" s="1" t="s">
        <v>54</v>
      </c>
      <c r="D4" s="1" t="s">
        <v>13</v>
      </c>
      <c r="E4" s="6">
        <v>85</v>
      </c>
      <c r="F4" s="6"/>
      <c r="G4" s="1"/>
    </row>
    <row r="5" spans="1:7">
      <c r="A5" s="35" t="s">
        <v>339</v>
      </c>
      <c r="B5" s="2" t="s">
        <v>52</v>
      </c>
      <c r="C5" s="1" t="s">
        <v>54</v>
      </c>
      <c r="D5" s="1" t="s">
        <v>13</v>
      </c>
      <c r="E5" s="6">
        <v>85</v>
      </c>
      <c r="F5" s="6"/>
      <c r="G5" s="1"/>
    </row>
    <row r="6" spans="1:7">
      <c r="A6" s="35" t="s">
        <v>338</v>
      </c>
      <c r="B6" s="2" t="s">
        <v>52</v>
      </c>
      <c r="C6" s="1" t="s">
        <v>54</v>
      </c>
      <c r="D6" s="1" t="s">
        <v>13</v>
      </c>
      <c r="E6" s="6">
        <v>85</v>
      </c>
      <c r="F6" s="6"/>
      <c r="G6" s="1"/>
    </row>
    <row r="7" spans="1:7">
      <c r="A7" s="35" t="s">
        <v>337</v>
      </c>
      <c r="B7" s="2" t="s">
        <v>52</v>
      </c>
      <c r="C7" s="1" t="s">
        <v>54</v>
      </c>
      <c r="D7" s="1" t="s">
        <v>13</v>
      </c>
      <c r="E7" s="7">
        <v>85</v>
      </c>
      <c r="F7" s="7"/>
      <c r="G7" s="1"/>
    </row>
    <row r="8" spans="1:7">
      <c r="A8" s="35" t="s">
        <v>342</v>
      </c>
      <c r="B8" s="2" t="s">
        <v>52</v>
      </c>
      <c r="C8" s="1" t="s">
        <v>54</v>
      </c>
      <c r="D8" s="1" t="s">
        <v>13</v>
      </c>
      <c r="E8" s="7">
        <v>85</v>
      </c>
      <c r="F8" s="7"/>
      <c r="G8" s="1"/>
    </row>
    <row r="9" spans="1:7">
      <c r="A9" s="53" t="s">
        <v>389</v>
      </c>
      <c r="B9" s="2" t="s">
        <v>52</v>
      </c>
      <c r="C9" s="2" t="s">
        <v>54</v>
      </c>
      <c r="D9" s="1" t="s">
        <v>13</v>
      </c>
      <c r="E9" s="7">
        <v>85</v>
      </c>
      <c r="F9" s="7"/>
      <c r="G9" s="1"/>
    </row>
    <row r="10" spans="1:7">
      <c r="A10" s="53" t="s">
        <v>411</v>
      </c>
      <c r="B10" s="2" t="s">
        <v>52</v>
      </c>
      <c r="C10" s="2" t="s">
        <v>54</v>
      </c>
      <c r="D10" s="1" t="s">
        <v>13</v>
      </c>
      <c r="E10" s="7">
        <v>85</v>
      </c>
      <c r="F10" s="7"/>
      <c r="G10" s="1"/>
    </row>
    <row r="11" spans="1:7">
      <c r="A11" s="35" t="s">
        <v>343</v>
      </c>
      <c r="B11" s="2" t="s">
        <v>53</v>
      </c>
      <c r="C11" s="1" t="s">
        <v>54</v>
      </c>
      <c r="D11" s="1" t="s">
        <v>55</v>
      </c>
      <c r="E11" s="6">
        <v>93</v>
      </c>
      <c r="F11" s="6"/>
      <c r="G11" s="1"/>
    </row>
    <row r="12" spans="1:7">
      <c r="A12" s="35" t="s">
        <v>341</v>
      </c>
      <c r="B12" s="2" t="s">
        <v>53</v>
      </c>
      <c r="C12" s="1" t="s">
        <v>54</v>
      </c>
      <c r="D12" s="1" t="s">
        <v>55</v>
      </c>
      <c r="E12" s="6">
        <v>95</v>
      </c>
      <c r="F12" s="6" t="s">
        <v>391</v>
      </c>
      <c r="G12" s="1"/>
    </row>
    <row r="13" spans="1:7">
      <c r="A13" s="35" t="s">
        <v>340</v>
      </c>
      <c r="B13" s="2" t="s">
        <v>53</v>
      </c>
      <c r="C13" s="1" t="s">
        <v>54</v>
      </c>
      <c r="D13" s="1" t="s">
        <v>55</v>
      </c>
      <c r="E13" s="6">
        <v>92</v>
      </c>
      <c r="F13" s="6" t="s">
        <v>391</v>
      </c>
      <c r="G13" s="1"/>
    </row>
    <row r="14" spans="1:7">
      <c r="A14" s="35" t="s">
        <v>339</v>
      </c>
      <c r="B14" s="2" t="s">
        <v>53</v>
      </c>
      <c r="C14" s="1" t="s">
        <v>54</v>
      </c>
      <c r="D14" s="1" t="s">
        <v>55</v>
      </c>
      <c r="E14" s="6">
        <v>90</v>
      </c>
      <c r="F14" s="6" t="s">
        <v>391</v>
      </c>
      <c r="G14" s="1"/>
    </row>
    <row r="15" spans="1:7">
      <c r="A15" s="35" t="s">
        <v>338</v>
      </c>
      <c r="B15" s="2" t="s">
        <v>53</v>
      </c>
      <c r="C15" s="1" t="s">
        <v>54</v>
      </c>
      <c r="D15" s="1" t="s">
        <v>55</v>
      </c>
      <c r="E15" s="6">
        <v>89</v>
      </c>
      <c r="F15" s="6" t="s">
        <v>391</v>
      </c>
      <c r="G15" s="1"/>
    </row>
    <row r="16" spans="1:7">
      <c r="A16" s="35" t="s">
        <v>337</v>
      </c>
      <c r="B16" s="2" t="s">
        <v>53</v>
      </c>
      <c r="C16" s="1" t="s">
        <v>54</v>
      </c>
      <c r="D16" s="1" t="s">
        <v>55</v>
      </c>
      <c r="E16" s="7">
        <v>87.5</v>
      </c>
      <c r="F16" s="54" t="s">
        <v>391</v>
      </c>
      <c r="G16" s="1"/>
    </row>
    <row r="17" spans="1:7">
      <c r="A17" s="35" t="s">
        <v>342</v>
      </c>
      <c r="B17" s="2" t="s">
        <v>53</v>
      </c>
      <c r="C17" s="1" t="s">
        <v>54</v>
      </c>
      <c r="D17" s="1" t="s">
        <v>55</v>
      </c>
      <c r="E17" s="7">
        <v>86.1</v>
      </c>
      <c r="F17" s="54" t="s">
        <v>391</v>
      </c>
      <c r="G17" s="1"/>
    </row>
    <row r="18" spans="1:7">
      <c r="A18" s="53" t="s">
        <v>389</v>
      </c>
      <c r="B18" s="2" t="s">
        <v>53</v>
      </c>
      <c r="C18" s="2" t="s">
        <v>54</v>
      </c>
      <c r="D18" s="1" t="s">
        <v>55</v>
      </c>
      <c r="E18" s="7">
        <v>85.2</v>
      </c>
      <c r="F18" s="54" t="s">
        <v>391</v>
      </c>
      <c r="G18" s="1"/>
    </row>
    <row r="19" spans="1:7">
      <c r="A19" s="53" t="s">
        <v>411</v>
      </c>
      <c r="B19" s="2" t="s">
        <v>53</v>
      </c>
      <c r="C19" s="2" t="s">
        <v>54</v>
      </c>
      <c r="D19" s="1" t="s">
        <v>55</v>
      </c>
      <c r="E19" s="7">
        <v>86.6</v>
      </c>
      <c r="F19" s="54" t="s">
        <v>391</v>
      </c>
      <c r="G19" s="1"/>
    </row>
    <row r="20" spans="1:7">
      <c r="A20" s="35" t="s">
        <v>343</v>
      </c>
      <c r="B20" s="2" t="s">
        <v>52</v>
      </c>
      <c r="C20" s="1" t="s">
        <v>56</v>
      </c>
      <c r="D20" s="1" t="s">
        <v>15</v>
      </c>
      <c r="E20" s="6">
        <v>99</v>
      </c>
      <c r="F20" s="6"/>
      <c r="G20" s="1"/>
    </row>
    <row r="21" spans="1:7">
      <c r="A21" s="35" t="s">
        <v>341</v>
      </c>
      <c r="B21" s="2" t="s">
        <v>52</v>
      </c>
      <c r="C21" s="1" t="s">
        <v>56</v>
      </c>
      <c r="D21" s="1" t="s">
        <v>15</v>
      </c>
      <c r="E21" s="6">
        <v>99</v>
      </c>
      <c r="F21" s="6"/>
      <c r="G21" s="1"/>
    </row>
    <row r="22" spans="1:7">
      <c r="A22" s="35" t="s">
        <v>340</v>
      </c>
      <c r="B22" s="2" t="s">
        <v>52</v>
      </c>
      <c r="C22" s="1" t="s">
        <v>56</v>
      </c>
      <c r="D22" s="1" t="s">
        <v>15</v>
      </c>
      <c r="E22" s="6">
        <v>99</v>
      </c>
      <c r="F22" s="6"/>
      <c r="G22" s="1"/>
    </row>
    <row r="23" spans="1:7">
      <c r="A23" s="35" t="s">
        <v>339</v>
      </c>
      <c r="B23" s="2" t="s">
        <v>52</v>
      </c>
      <c r="C23" s="1" t="s">
        <v>56</v>
      </c>
      <c r="D23" s="1" t="s">
        <v>15</v>
      </c>
      <c r="E23" s="6">
        <v>99</v>
      </c>
      <c r="F23" s="6"/>
      <c r="G23" s="1"/>
    </row>
    <row r="24" spans="1:7">
      <c r="A24" s="35" t="s">
        <v>338</v>
      </c>
      <c r="B24" s="2" t="s">
        <v>52</v>
      </c>
      <c r="C24" s="1" t="s">
        <v>56</v>
      </c>
      <c r="D24" s="1" t="s">
        <v>15</v>
      </c>
      <c r="E24" s="6">
        <v>99</v>
      </c>
      <c r="F24" s="6"/>
      <c r="G24" s="1"/>
    </row>
    <row r="25" spans="1:7">
      <c r="A25" s="35" t="s">
        <v>337</v>
      </c>
      <c r="B25" s="2" t="s">
        <v>52</v>
      </c>
      <c r="C25" s="1" t="s">
        <v>56</v>
      </c>
      <c r="D25" s="1" t="s">
        <v>15</v>
      </c>
      <c r="E25" s="6">
        <v>99</v>
      </c>
      <c r="F25" s="6"/>
      <c r="G25" s="1"/>
    </row>
    <row r="26" spans="1:7">
      <c r="A26" s="35" t="s">
        <v>342</v>
      </c>
      <c r="B26" s="2" t="s">
        <v>52</v>
      </c>
      <c r="C26" s="1" t="s">
        <v>56</v>
      </c>
      <c r="D26" s="1" t="s">
        <v>15</v>
      </c>
      <c r="E26" s="6">
        <v>99</v>
      </c>
      <c r="F26" s="6"/>
      <c r="G26" s="1"/>
    </row>
    <row r="27" spans="1:7">
      <c r="A27" s="53" t="s">
        <v>389</v>
      </c>
      <c r="B27" s="2" t="s">
        <v>52</v>
      </c>
      <c r="C27" s="2" t="s">
        <v>56</v>
      </c>
      <c r="D27" s="1" t="s">
        <v>15</v>
      </c>
      <c r="E27" s="6">
        <v>99</v>
      </c>
      <c r="F27" s="6"/>
      <c r="G27" s="1"/>
    </row>
    <row r="28" spans="1:7">
      <c r="A28" s="53" t="s">
        <v>411</v>
      </c>
      <c r="B28" s="2" t="s">
        <v>52</v>
      </c>
      <c r="C28" s="2" t="s">
        <v>56</v>
      </c>
      <c r="D28" s="1" t="s">
        <v>15</v>
      </c>
      <c r="E28" s="6">
        <v>99</v>
      </c>
      <c r="F28" s="6"/>
      <c r="G28" s="1"/>
    </row>
    <row r="29" spans="1:7">
      <c r="A29" s="35" t="s">
        <v>343</v>
      </c>
      <c r="B29" s="2" t="s">
        <v>53</v>
      </c>
      <c r="C29" s="1" t="s">
        <v>56</v>
      </c>
      <c r="D29" s="1" t="s">
        <v>14</v>
      </c>
      <c r="E29" s="6">
        <v>97.8</v>
      </c>
      <c r="F29" s="6" t="s">
        <v>392</v>
      </c>
      <c r="G29" s="1"/>
    </row>
    <row r="30" spans="1:7">
      <c r="A30" s="35" t="s">
        <v>341</v>
      </c>
      <c r="B30" s="2" t="s">
        <v>53</v>
      </c>
      <c r="C30" s="1" t="s">
        <v>56</v>
      </c>
      <c r="D30" s="1" t="s">
        <v>14</v>
      </c>
      <c r="E30" s="6">
        <v>98.2</v>
      </c>
      <c r="F30" s="6" t="s">
        <v>392</v>
      </c>
      <c r="G30" s="1"/>
    </row>
    <row r="31" spans="1:7">
      <c r="A31" s="35" t="s">
        <v>340</v>
      </c>
      <c r="B31" s="2" t="s">
        <v>53</v>
      </c>
      <c r="C31" s="1" t="s">
        <v>56</v>
      </c>
      <c r="D31" s="1" t="s">
        <v>14</v>
      </c>
      <c r="E31" s="6">
        <v>98.2</v>
      </c>
      <c r="F31" s="6" t="s">
        <v>392</v>
      </c>
      <c r="G31" s="1"/>
    </row>
    <row r="32" spans="1:7">
      <c r="A32" s="35" t="s">
        <v>339</v>
      </c>
      <c r="B32" s="2" t="s">
        <v>53</v>
      </c>
      <c r="C32" s="1" t="s">
        <v>56</v>
      </c>
      <c r="D32" s="1" t="s">
        <v>14</v>
      </c>
      <c r="E32" s="6">
        <v>98.6</v>
      </c>
      <c r="F32" s="6" t="s">
        <v>392</v>
      </c>
      <c r="G32" s="1"/>
    </row>
    <row r="33" spans="1:7">
      <c r="A33" s="35" t="s">
        <v>338</v>
      </c>
      <c r="B33" s="2" t="s">
        <v>53</v>
      </c>
      <c r="C33" s="1" t="s">
        <v>56</v>
      </c>
      <c r="D33" s="1" t="s">
        <v>14</v>
      </c>
      <c r="E33" s="6">
        <v>98.7</v>
      </c>
      <c r="F33" s="6" t="s">
        <v>392</v>
      </c>
      <c r="G33" s="1"/>
    </row>
    <row r="34" spans="1:7">
      <c r="A34" s="35" t="s">
        <v>337</v>
      </c>
      <c r="B34" s="2" t="s">
        <v>53</v>
      </c>
      <c r="C34" s="1" t="s">
        <v>56</v>
      </c>
      <c r="D34" s="1" t="s">
        <v>14</v>
      </c>
      <c r="E34" s="7">
        <v>98.5</v>
      </c>
      <c r="F34" s="6" t="s">
        <v>392</v>
      </c>
      <c r="G34" s="1"/>
    </row>
    <row r="35" spans="1:7">
      <c r="A35" s="35" t="s">
        <v>342</v>
      </c>
      <c r="B35" s="2" t="s">
        <v>53</v>
      </c>
      <c r="C35" s="1" t="s">
        <v>56</v>
      </c>
      <c r="D35" s="1" t="s">
        <v>14</v>
      </c>
      <c r="E35" s="7">
        <v>98.5</v>
      </c>
      <c r="F35" s="6" t="s">
        <v>392</v>
      </c>
      <c r="G35" s="1"/>
    </row>
    <row r="36" spans="1:7">
      <c r="A36" s="53" t="s">
        <v>389</v>
      </c>
      <c r="B36" s="2" t="s">
        <v>53</v>
      </c>
      <c r="C36" s="2" t="s">
        <v>56</v>
      </c>
      <c r="D36" s="1" t="s">
        <v>14</v>
      </c>
      <c r="E36" s="7">
        <v>98.1</v>
      </c>
      <c r="F36" s="6" t="s">
        <v>392</v>
      </c>
      <c r="G36" s="1"/>
    </row>
    <row r="37" spans="1:7">
      <c r="A37" s="53" t="s">
        <v>411</v>
      </c>
      <c r="B37" s="2" t="s">
        <v>53</v>
      </c>
      <c r="C37" s="2" t="s">
        <v>56</v>
      </c>
      <c r="D37" s="1" t="s">
        <v>14</v>
      </c>
      <c r="E37" s="7">
        <v>98.2</v>
      </c>
      <c r="F37" s="6" t="s">
        <v>392</v>
      </c>
      <c r="G37" s="1"/>
    </row>
    <row r="38" spans="1:7">
      <c r="A38" s="35" t="s">
        <v>343</v>
      </c>
      <c r="B38" s="2" t="s">
        <v>52</v>
      </c>
      <c r="C38" s="1" t="s">
        <v>16</v>
      </c>
      <c r="D38" s="1" t="s">
        <v>57</v>
      </c>
      <c r="E38" s="6">
        <v>99.9</v>
      </c>
      <c r="F38" s="6"/>
      <c r="G38" s="1"/>
    </row>
    <row r="39" spans="1:7">
      <c r="A39" s="35" t="s">
        <v>341</v>
      </c>
      <c r="B39" s="2" t="s">
        <v>52</v>
      </c>
      <c r="C39" s="1" t="s">
        <v>16</v>
      </c>
      <c r="D39" s="1" t="s">
        <v>57</v>
      </c>
      <c r="E39" s="6">
        <v>99.9</v>
      </c>
      <c r="F39" s="6"/>
      <c r="G39" s="1"/>
    </row>
    <row r="40" spans="1:7">
      <c r="A40" s="35" t="s">
        <v>340</v>
      </c>
      <c r="B40" s="2" t="s">
        <v>52</v>
      </c>
      <c r="C40" s="1" t="s">
        <v>16</v>
      </c>
      <c r="D40" s="1" t="s">
        <v>57</v>
      </c>
      <c r="E40" s="6">
        <v>99.9</v>
      </c>
      <c r="F40" s="6"/>
      <c r="G40" s="1"/>
    </row>
    <row r="41" spans="1:7">
      <c r="A41" s="35" t="s">
        <v>339</v>
      </c>
      <c r="B41" s="2" t="s">
        <v>52</v>
      </c>
      <c r="C41" s="1" t="s">
        <v>16</v>
      </c>
      <c r="D41" s="1" t="s">
        <v>57</v>
      </c>
      <c r="E41" s="6">
        <v>99.9</v>
      </c>
      <c r="F41" s="6"/>
      <c r="G41" s="1"/>
    </row>
    <row r="42" spans="1:7">
      <c r="A42" s="35" t="s">
        <v>338</v>
      </c>
      <c r="B42" s="2" t="s">
        <v>52</v>
      </c>
      <c r="C42" s="1" t="s">
        <v>16</v>
      </c>
      <c r="D42" s="1" t="s">
        <v>57</v>
      </c>
      <c r="E42" s="6">
        <v>99.9</v>
      </c>
      <c r="F42" s="6"/>
      <c r="G42" s="1"/>
    </row>
    <row r="43" spans="1:7">
      <c r="A43" s="35" t="s">
        <v>337</v>
      </c>
      <c r="B43" s="2" t="s">
        <v>52</v>
      </c>
      <c r="C43" s="1" t="s">
        <v>16</v>
      </c>
      <c r="D43" s="1" t="s">
        <v>57</v>
      </c>
      <c r="E43" s="6">
        <v>99.9</v>
      </c>
      <c r="F43" s="6"/>
      <c r="G43" s="1"/>
    </row>
    <row r="44" spans="1:7">
      <c r="A44" s="35" t="s">
        <v>342</v>
      </c>
      <c r="B44" s="2" t="s">
        <v>52</v>
      </c>
      <c r="C44" s="1" t="s">
        <v>16</v>
      </c>
      <c r="D44" s="1" t="s">
        <v>57</v>
      </c>
      <c r="E44" s="6">
        <v>99.9</v>
      </c>
      <c r="F44" s="6"/>
      <c r="G44" s="1"/>
    </row>
    <row r="45" spans="1:7">
      <c r="A45" s="53" t="s">
        <v>389</v>
      </c>
      <c r="B45" s="2" t="s">
        <v>52</v>
      </c>
      <c r="C45" s="2" t="s">
        <v>16</v>
      </c>
      <c r="D45" s="1" t="s">
        <v>57</v>
      </c>
      <c r="E45" s="6">
        <v>99.9</v>
      </c>
      <c r="F45" s="6"/>
      <c r="G45" s="1"/>
    </row>
    <row r="46" spans="1:7">
      <c r="A46" s="53" t="s">
        <v>411</v>
      </c>
      <c r="B46" s="2" t="s">
        <v>52</v>
      </c>
      <c r="C46" s="2" t="s">
        <v>16</v>
      </c>
      <c r="D46" s="1" t="s">
        <v>57</v>
      </c>
      <c r="E46" s="6">
        <v>99.9</v>
      </c>
      <c r="F46" s="6"/>
      <c r="G46" s="1"/>
    </row>
    <row r="47" spans="1:7">
      <c r="A47" s="35" t="s">
        <v>343</v>
      </c>
      <c r="B47" s="2" t="s">
        <v>53</v>
      </c>
      <c r="C47" s="1" t="s">
        <v>16</v>
      </c>
      <c r="D47" s="1" t="s">
        <v>58</v>
      </c>
      <c r="E47" s="6">
        <v>99.64</v>
      </c>
      <c r="F47" s="6" t="s">
        <v>392</v>
      </c>
      <c r="G47" s="1"/>
    </row>
    <row r="48" spans="1:7">
      <c r="A48" s="35" t="s">
        <v>341</v>
      </c>
      <c r="B48" s="2" t="s">
        <v>53</v>
      </c>
      <c r="C48" s="1" t="s">
        <v>16</v>
      </c>
      <c r="D48" s="1" t="s">
        <v>58</v>
      </c>
      <c r="E48" s="6">
        <v>99.9</v>
      </c>
      <c r="F48" s="6" t="s">
        <v>391</v>
      </c>
      <c r="G48" s="1"/>
    </row>
    <row r="49" spans="1:7">
      <c r="A49" s="35" t="s">
        <v>340</v>
      </c>
      <c r="B49" s="2" t="s">
        <v>53</v>
      </c>
      <c r="C49" s="1" t="s">
        <v>16</v>
      </c>
      <c r="D49" s="1" t="s">
        <v>58</v>
      </c>
      <c r="E49" s="6">
        <v>99.57</v>
      </c>
      <c r="F49" s="6" t="s">
        <v>392</v>
      </c>
      <c r="G49" s="1"/>
    </row>
    <row r="50" spans="1:7">
      <c r="A50" s="35" t="s">
        <v>339</v>
      </c>
      <c r="B50" s="2" t="s">
        <v>53</v>
      </c>
      <c r="C50" s="1" t="s">
        <v>16</v>
      </c>
      <c r="D50" s="1" t="s">
        <v>58</v>
      </c>
      <c r="E50" s="6">
        <v>99.91</v>
      </c>
      <c r="F50" s="6" t="s">
        <v>391</v>
      </c>
      <c r="G50" s="1"/>
    </row>
    <row r="51" spans="1:7">
      <c r="A51" s="35" t="s">
        <v>338</v>
      </c>
      <c r="B51" s="2" t="s">
        <v>53</v>
      </c>
      <c r="C51" s="1" t="s">
        <v>16</v>
      </c>
      <c r="D51" s="1" t="s">
        <v>58</v>
      </c>
      <c r="E51" s="6">
        <v>99.91</v>
      </c>
      <c r="F51" s="6" t="s">
        <v>391</v>
      </c>
      <c r="G51" s="1"/>
    </row>
    <row r="52" spans="1:7">
      <c r="A52" s="35" t="s">
        <v>337</v>
      </c>
      <c r="B52" s="2" t="s">
        <v>53</v>
      </c>
      <c r="C52" s="1" t="s">
        <v>16</v>
      </c>
      <c r="D52" s="1" t="s">
        <v>58</v>
      </c>
      <c r="E52" s="6">
        <v>99.9</v>
      </c>
      <c r="F52" s="6" t="s">
        <v>391</v>
      </c>
      <c r="G52" s="1"/>
    </row>
    <row r="53" spans="1:7">
      <c r="A53" s="35" t="s">
        <v>342</v>
      </c>
      <c r="B53" s="2" t="s">
        <v>53</v>
      </c>
      <c r="C53" s="1" t="s">
        <v>16</v>
      </c>
      <c r="D53" s="1" t="s">
        <v>58</v>
      </c>
      <c r="E53" s="6">
        <v>99.9</v>
      </c>
      <c r="F53" s="6" t="s">
        <v>391</v>
      </c>
      <c r="G53" s="1"/>
    </row>
    <row r="54" spans="1:7">
      <c r="A54" s="53" t="s">
        <v>389</v>
      </c>
      <c r="B54" s="2" t="s">
        <v>53</v>
      </c>
      <c r="C54" s="2" t="s">
        <v>16</v>
      </c>
      <c r="D54" s="1" t="s">
        <v>58</v>
      </c>
      <c r="E54" s="6">
        <v>99.4</v>
      </c>
      <c r="F54" s="6" t="s">
        <v>392</v>
      </c>
      <c r="G54" s="1"/>
    </row>
    <row r="55" spans="1:7">
      <c r="A55" s="53" t="s">
        <v>411</v>
      </c>
      <c r="B55" s="2" t="s">
        <v>53</v>
      </c>
      <c r="C55" s="2" t="s">
        <v>16</v>
      </c>
      <c r="D55" s="1" t="s">
        <v>58</v>
      </c>
      <c r="E55" s="85">
        <v>99.85</v>
      </c>
      <c r="F55" s="86" t="s">
        <v>392</v>
      </c>
      <c r="G55" s="1"/>
    </row>
    <row r="56" spans="1:7">
      <c r="A56" s="35" t="s">
        <v>343</v>
      </c>
      <c r="B56" s="2" t="s">
        <v>52</v>
      </c>
      <c r="C56" s="1" t="s">
        <v>17</v>
      </c>
      <c r="D56" s="1" t="s">
        <v>59</v>
      </c>
      <c r="E56" s="6">
        <v>99.9</v>
      </c>
      <c r="F56" s="6"/>
      <c r="G56" s="1"/>
    </row>
    <row r="57" spans="1:7">
      <c r="A57" s="35" t="s">
        <v>341</v>
      </c>
      <c r="B57" s="2" t="s">
        <v>52</v>
      </c>
      <c r="C57" s="1" t="s">
        <v>17</v>
      </c>
      <c r="D57" s="1" t="s">
        <v>59</v>
      </c>
      <c r="E57" s="6">
        <v>99.9</v>
      </c>
      <c r="F57" s="6"/>
      <c r="G57" s="1"/>
    </row>
    <row r="58" spans="1:7">
      <c r="A58" s="35" t="s">
        <v>340</v>
      </c>
      <c r="B58" s="2" t="s">
        <v>52</v>
      </c>
      <c r="C58" s="1" t="s">
        <v>17</v>
      </c>
      <c r="D58" s="1" t="s">
        <v>59</v>
      </c>
      <c r="E58" s="6">
        <v>99.9</v>
      </c>
      <c r="F58" s="6"/>
      <c r="G58" s="1"/>
    </row>
    <row r="59" spans="1:7">
      <c r="A59" s="35" t="s">
        <v>339</v>
      </c>
      <c r="B59" s="2" t="s">
        <v>52</v>
      </c>
      <c r="C59" s="1" t="s">
        <v>17</v>
      </c>
      <c r="D59" s="1" t="s">
        <v>59</v>
      </c>
      <c r="E59" s="6">
        <v>99.9</v>
      </c>
      <c r="F59" s="6"/>
      <c r="G59" s="1"/>
    </row>
    <row r="60" spans="1:7">
      <c r="A60" s="35" t="s">
        <v>338</v>
      </c>
      <c r="B60" s="2" t="s">
        <v>52</v>
      </c>
      <c r="C60" s="1" t="s">
        <v>17</v>
      </c>
      <c r="D60" s="1" t="s">
        <v>59</v>
      </c>
      <c r="E60" s="6">
        <v>99.9</v>
      </c>
      <c r="F60" s="6"/>
      <c r="G60" s="1"/>
    </row>
    <row r="61" spans="1:7">
      <c r="A61" s="35" t="s">
        <v>337</v>
      </c>
      <c r="B61" s="2" t="s">
        <v>52</v>
      </c>
      <c r="C61" s="1" t="s">
        <v>17</v>
      </c>
      <c r="D61" s="1" t="s">
        <v>59</v>
      </c>
      <c r="E61" s="6">
        <v>99.9</v>
      </c>
      <c r="F61" s="6"/>
      <c r="G61" s="1"/>
    </row>
    <row r="62" spans="1:7">
      <c r="A62" s="35" t="s">
        <v>342</v>
      </c>
      <c r="B62" s="2" t="s">
        <v>52</v>
      </c>
      <c r="C62" s="1" t="s">
        <v>17</v>
      </c>
      <c r="D62" s="1" t="s">
        <v>59</v>
      </c>
      <c r="E62" s="6">
        <v>99.9</v>
      </c>
      <c r="F62" s="6"/>
      <c r="G62" s="1"/>
    </row>
    <row r="63" spans="1:7">
      <c r="A63" s="53" t="s">
        <v>389</v>
      </c>
      <c r="B63" s="2" t="s">
        <v>52</v>
      </c>
      <c r="C63" s="2" t="s">
        <v>17</v>
      </c>
      <c r="D63" s="1" t="s">
        <v>59</v>
      </c>
      <c r="E63" s="6">
        <v>99.9</v>
      </c>
      <c r="F63" s="6"/>
      <c r="G63" s="1"/>
    </row>
    <row r="64" spans="1:7">
      <c r="A64" s="53" t="s">
        <v>411</v>
      </c>
      <c r="B64" s="2" t="s">
        <v>52</v>
      </c>
      <c r="C64" s="2" t="s">
        <v>17</v>
      </c>
      <c r="D64" s="1" t="s">
        <v>59</v>
      </c>
      <c r="E64" s="6">
        <v>99.9</v>
      </c>
      <c r="F64" s="6"/>
      <c r="G64" s="1"/>
    </row>
    <row r="65" spans="1:7">
      <c r="A65" s="35" t="s">
        <v>343</v>
      </c>
      <c r="B65" s="2" t="s">
        <v>53</v>
      </c>
      <c r="C65" s="1" t="s">
        <v>17</v>
      </c>
      <c r="D65" s="1" t="s">
        <v>60</v>
      </c>
      <c r="E65" s="6">
        <v>99.39</v>
      </c>
      <c r="F65" s="6" t="s">
        <v>392</v>
      </c>
      <c r="G65" s="1"/>
    </row>
    <row r="66" spans="1:7">
      <c r="A66" s="35" t="s">
        <v>341</v>
      </c>
      <c r="B66" s="2" t="s">
        <v>53</v>
      </c>
      <c r="C66" s="1" t="s">
        <v>17</v>
      </c>
      <c r="D66" s="1" t="s">
        <v>60</v>
      </c>
      <c r="E66" s="6">
        <v>99.83</v>
      </c>
      <c r="F66" s="6" t="s">
        <v>392</v>
      </c>
      <c r="G66" s="1"/>
    </row>
    <row r="67" spans="1:7">
      <c r="A67" s="35" t="s">
        <v>340</v>
      </c>
      <c r="B67" s="2" t="s">
        <v>53</v>
      </c>
      <c r="C67" s="1" t="s">
        <v>17</v>
      </c>
      <c r="D67" s="1" t="s">
        <v>60</v>
      </c>
      <c r="E67" s="6">
        <v>99.28</v>
      </c>
      <c r="F67" s="6" t="s">
        <v>392</v>
      </c>
      <c r="G67" s="1"/>
    </row>
    <row r="68" spans="1:7">
      <c r="A68" s="35" t="s">
        <v>339</v>
      </c>
      <c r="B68" s="2" t="s">
        <v>53</v>
      </c>
      <c r="C68" s="1" t="s">
        <v>17</v>
      </c>
      <c r="D68" s="1" t="s">
        <v>60</v>
      </c>
      <c r="E68" s="6">
        <v>99.82</v>
      </c>
      <c r="F68" s="6" t="s">
        <v>392</v>
      </c>
      <c r="G68" s="1"/>
    </row>
    <row r="69" spans="1:7">
      <c r="A69" s="35" t="s">
        <v>338</v>
      </c>
      <c r="B69" s="2" t="s">
        <v>53</v>
      </c>
      <c r="C69" s="1" t="s">
        <v>17</v>
      </c>
      <c r="D69" s="1" t="s">
        <v>60</v>
      </c>
      <c r="E69" s="6">
        <v>99.77</v>
      </c>
      <c r="F69" s="6" t="s">
        <v>392</v>
      </c>
      <c r="G69" s="1"/>
    </row>
    <row r="70" spans="1:7">
      <c r="A70" s="35" t="s">
        <v>337</v>
      </c>
      <c r="B70" s="2" t="s">
        <v>53</v>
      </c>
      <c r="C70" s="1" t="s">
        <v>17</v>
      </c>
      <c r="D70" s="1" t="s">
        <v>60</v>
      </c>
      <c r="E70" s="6">
        <v>99.8</v>
      </c>
      <c r="F70" s="6" t="s">
        <v>392</v>
      </c>
      <c r="G70" s="1"/>
    </row>
    <row r="71" spans="1:7">
      <c r="A71" s="35" t="s">
        <v>342</v>
      </c>
      <c r="B71" s="2" t="s">
        <v>53</v>
      </c>
      <c r="C71" s="1" t="s">
        <v>17</v>
      </c>
      <c r="D71" s="1" t="s">
        <v>60</v>
      </c>
      <c r="E71" s="6">
        <v>99.8</v>
      </c>
      <c r="F71" s="6" t="s">
        <v>392</v>
      </c>
      <c r="G71" s="1"/>
    </row>
    <row r="72" spans="1:7">
      <c r="A72" s="53" t="s">
        <v>389</v>
      </c>
      <c r="B72" s="2" t="s">
        <v>53</v>
      </c>
      <c r="C72" s="2" t="s">
        <v>17</v>
      </c>
      <c r="D72" s="1" t="s">
        <v>60</v>
      </c>
      <c r="E72" s="6">
        <v>99.9</v>
      </c>
      <c r="F72" s="6" t="s">
        <v>391</v>
      </c>
      <c r="G72" s="1"/>
    </row>
    <row r="73" spans="1:7">
      <c r="A73" s="53" t="s">
        <v>411</v>
      </c>
      <c r="B73" s="2" t="s">
        <v>53</v>
      </c>
      <c r="C73" s="2" t="s">
        <v>17</v>
      </c>
      <c r="D73" s="1" t="s">
        <v>60</v>
      </c>
      <c r="E73" s="4">
        <v>99.55</v>
      </c>
      <c r="F73" s="6" t="s">
        <v>392</v>
      </c>
      <c r="G73" s="1"/>
    </row>
    <row r="74" spans="1:7">
      <c r="A74" s="35" t="s">
        <v>343</v>
      </c>
      <c r="B74" s="2" t="s">
        <v>52</v>
      </c>
      <c r="C74" s="1" t="s">
        <v>61</v>
      </c>
      <c r="D74" s="1" t="s">
        <v>18</v>
      </c>
      <c r="E74" s="6">
        <v>99.5</v>
      </c>
      <c r="F74" s="6"/>
      <c r="G74" s="1"/>
    </row>
    <row r="75" spans="1:7">
      <c r="A75" s="35" t="s">
        <v>341</v>
      </c>
      <c r="B75" s="2" t="s">
        <v>52</v>
      </c>
      <c r="C75" s="1" t="s">
        <v>61</v>
      </c>
      <c r="D75" s="1" t="s">
        <v>18</v>
      </c>
      <c r="E75" s="6">
        <v>99.5</v>
      </c>
      <c r="F75" s="6"/>
      <c r="G75" s="1"/>
    </row>
    <row r="76" spans="1:7">
      <c r="A76" s="35" t="s">
        <v>340</v>
      </c>
      <c r="B76" s="2" t="s">
        <v>52</v>
      </c>
      <c r="C76" s="1" t="s">
        <v>61</v>
      </c>
      <c r="D76" s="1" t="s">
        <v>18</v>
      </c>
      <c r="E76" s="6">
        <v>99.5</v>
      </c>
      <c r="F76" s="6"/>
      <c r="G76" s="1"/>
    </row>
    <row r="77" spans="1:7">
      <c r="A77" s="35" t="s">
        <v>339</v>
      </c>
      <c r="B77" s="2" t="s">
        <v>52</v>
      </c>
      <c r="C77" s="1" t="s">
        <v>61</v>
      </c>
      <c r="D77" s="1" t="s">
        <v>18</v>
      </c>
      <c r="E77" s="6">
        <v>99.5</v>
      </c>
      <c r="F77" s="6"/>
      <c r="G77" s="1"/>
    </row>
    <row r="78" spans="1:7">
      <c r="A78" s="35" t="s">
        <v>338</v>
      </c>
      <c r="B78" s="2" t="s">
        <v>52</v>
      </c>
      <c r="C78" s="1" t="s">
        <v>61</v>
      </c>
      <c r="D78" s="1" t="s">
        <v>18</v>
      </c>
      <c r="E78" s="6">
        <v>99.5</v>
      </c>
      <c r="F78" s="6"/>
      <c r="G78" s="1"/>
    </row>
    <row r="79" spans="1:7" ht="15" customHeight="1">
      <c r="A79" s="35" t="s">
        <v>337</v>
      </c>
      <c r="B79" s="2" t="s">
        <v>52</v>
      </c>
      <c r="C79" s="1" t="s">
        <v>61</v>
      </c>
      <c r="D79" s="1" t="s">
        <v>18</v>
      </c>
      <c r="E79" s="6">
        <v>99.5</v>
      </c>
      <c r="F79" s="6"/>
      <c r="G79" s="1"/>
    </row>
    <row r="80" spans="1:7" ht="15" customHeight="1">
      <c r="A80" s="35" t="s">
        <v>342</v>
      </c>
      <c r="B80" s="2" t="s">
        <v>52</v>
      </c>
      <c r="C80" s="1" t="s">
        <v>61</v>
      </c>
      <c r="D80" s="1" t="s">
        <v>18</v>
      </c>
      <c r="E80" s="6">
        <v>99.5</v>
      </c>
      <c r="F80" s="6"/>
      <c r="G80" s="1"/>
    </row>
    <row r="81" spans="1:7" ht="15" customHeight="1">
      <c r="A81" s="53" t="s">
        <v>389</v>
      </c>
      <c r="B81" s="2" t="s">
        <v>52</v>
      </c>
      <c r="C81" s="2" t="s">
        <v>61</v>
      </c>
      <c r="D81" s="1" t="s">
        <v>18</v>
      </c>
      <c r="E81" s="6">
        <v>99.5</v>
      </c>
      <c r="F81" s="6"/>
      <c r="G81" s="1"/>
    </row>
    <row r="82" spans="1:7" ht="15" customHeight="1">
      <c r="A82" s="53" t="s">
        <v>411</v>
      </c>
      <c r="B82" s="2" t="s">
        <v>52</v>
      </c>
      <c r="C82" s="2" t="s">
        <v>61</v>
      </c>
      <c r="D82" s="1" t="s">
        <v>18</v>
      </c>
      <c r="E82" s="6">
        <v>99.5</v>
      </c>
      <c r="F82" s="6"/>
      <c r="G82" s="1"/>
    </row>
    <row r="83" spans="1:7">
      <c r="A83" s="35" t="s">
        <v>343</v>
      </c>
      <c r="B83" s="2" t="s">
        <v>53</v>
      </c>
      <c r="C83" s="1" t="s">
        <v>61</v>
      </c>
      <c r="D83" s="1" t="s">
        <v>62</v>
      </c>
      <c r="E83" s="6">
        <v>99.66</v>
      </c>
      <c r="F83" s="6" t="s">
        <v>391</v>
      </c>
      <c r="G83" s="1"/>
    </row>
    <row r="84" spans="1:7">
      <c r="A84" s="35" t="s">
        <v>341</v>
      </c>
      <c r="B84" s="2" t="s">
        <v>53</v>
      </c>
      <c r="C84" s="1" t="s">
        <v>61</v>
      </c>
      <c r="D84" s="1" t="s">
        <v>62</v>
      </c>
      <c r="E84" s="6">
        <v>99.7</v>
      </c>
      <c r="F84" s="6" t="s">
        <v>391</v>
      </c>
      <c r="G84" s="1"/>
    </row>
    <row r="85" spans="1:7">
      <c r="A85" s="35" t="s">
        <v>340</v>
      </c>
      <c r="B85" s="2" t="s">
        <v>53</v>
      </c>
      <c r="C85" s="1" t="s">
        <v>61</v>
      </c>
      <c r="D85" s="1" t="s">
        <v>62</v>
      </c>
      <c r="E85" s="6">
        <v>99.73</v>
      </c>
      <c r="F85" s="6" t="s">
        <v>391</v>
      </c>
      <c r="G85" s="1"/>
    </row>
    <row r="86" spans="1:7">
      <c r="A86" s="35" t="s">
        <v>339</v>
      </c>
      <c r="B86" s="2" t="s">
        <v>53</v>
      </c>
      <c r="C86" s="1" t="s">
        <v>61</v>
      </c>
      <c r="D86" s="1" t="s">
        <v>62</v>
      </c>
      <c r="E86" s="6">
        <v>99.76</v>
      </c>
      <c r="F86" s="6" t="s">
        <v>391</v>
      </c>
      <c r="G86" s="1"/>
    </row>
    <row r="87" spans="1:7">
      <c r="A87" s="35" t="s">
        <v>338</v>
      </c>
      <c r="B87" s="2" t="s">
        <v>53</v>
      </c>
      <c r="C87" s="1" t="s">
        <v>61</v>
      </c>
      <c r="D87" s="1" t="s">
        <v>62</v>
      </c>
      <c r="E87" s="6">
        <v>99.76</v>
      </c>
      <c r="F87" s="6" t="s">
        <v>391</v>
      </c>
      <c r="G87" s="1"/>
    </row>
    <row r="88" spans="1:7">
      <c r="A88" s="35" t="s">
        <v>337</v>
      </c>
      <c r="B88" s="2" t="s">
        <v>53</v>
      </c>
      <c r="C88" s="1" t="s">
        <v>61</v>
      </c>
      <c r="D88" s="1" t="s">
        <v>62</v>
      </c>
      <c r="E88" s="6">
        <v>99.74</v>
      </c>
      <c r="F88" s="6" t="s">
        <v>391</v>
      </c>
      <c r="G88" s="1"/>
    </row>
    <row r="89" spans="1:7">
      <c r="A89" s="35" t="s">
        <v>342</v>
      </c>
      <c r="B89" s="2" t="s">
        <v>53</v>
      </c>
      <c r="C89" s="1" t="s">
        <v>61</v>
      </c>
      <c r="D89" s="1" t="s">
        <v>62</v>
      </c>
      <c r="E89" s="6">
        <v>99.76</v>
      </c>
      <c r="F89" s="6" t="s">
        <v>391</v>
      </c>
      <c r="G89" s="1"/>
    </row>
    <row r="90" spans="1:7">
      <c r="A90" s="53" t="s">
        <v>389</v>
      </c>
      <c r="B90" s="2" t="s">
        <v>53</v>
      </c>
      <c r="C90" s="2" t="s">
        <v>61</v>
      </c>
      <c r="D90" s="1" t="s">
        <v>62</v>
      </c>
      <c r="E90" s="6">
        <v>99.7</v>
      </c>
      <c r="F90" s="6" t="s">
        <v>391</v>
      </c>
      <c r="G90" s="1"/>
    </row>
    <row r="91" spans="1:7">
      <c r="A91" s="53" t="s">
        <v>411</v>
      </c>
      <c r="B91" s="2" t="s">
        <v>53</v>
      </c>
      <c r="C91" s="2" t="s">
        <v>61</v>
      </c>
      <c r="D91" s="1" t="s">
        <v>62</v>
      </c>
      <c r="E91" s="4">
        <v>99.76</v>
      </c>
      <c r="F91" s="6" t="s">
        <v>391</v>
      </c>
      <c r="G91" s="1"/>
    </row>
    <row r="92" spans="1:7">
      <c r="A92" s="35" t="s">
        <v>343</v>
      </c>
      <c r="B92" s="1" t="s">
        <v>53</v>
      </c>
      <c r="C92" s="2" t="s">
        <v>42</v>
      </c>
      <c r="D92" s="1" t="s">
        <v>9</v>
      </c>
      <c r="E92" s="6">
        <v>91.4</v>
      </c>
      <c r="F92" s="6" t="s">
        <v>392</v>
      </c>
      <c r="G92" s="1"/>
    </row>
    <row r="93" spans="1:7">
      <c r="A93" s="35" t="s">
        <v>341</v>
      </c>
      <c r="B93" s="1" t="s">
        <v>53</v>
      </c>
      <c r="C93" s="2" t="s">
        <v>42</v>
      </c>
      <c r="D93" s="1" t="s">
        <v>9</v>
      </c>
      <c r="E93" s="6">
        <v>92.7</v>
      </c>
      <c r="F93" s="6" t="s">
        <v>392</v>
      </c>
      <c r="G93" s="1"/>
    </row>
    <row r="94" spans="1:7">
      <c r="A94" s="35" t="s">
        <v>340</v>
      </c>
      <c r="B94" s="1" t="s">
        <v>53</v>
      </c>
      <c r="C94" s="2" t="s">
        <v>42</v>
      </c>
      <c r="D94" s="1" t="s">
        <v>9</v>
      </c>
      <c r="E94" s="6">
        <v>91.7</v>
      </c>
      <c r="F94" s="6" t="s">
        <v>392</v>
      </c>
      <c r="G94" s="1"/>
    </row>
    <row r="95" spans="1:7">
      <c r="A95" s="35" t="s">
        <v>339</v>
      </c>
      <c r="B95" s="1" t="s">
        <v>53</v>
      </c>
      <c r="C95" s="2" t="s">
        <v>42</v>
      </c>
      <c r="D95" s="1" t="s">
        <v>9</v>
      </c>
      <c r="E95" s="6">
        <v>93.2</v>
      </c>
      <c r="F95" s="6" t="s">
        <v>391</v>
      </c>
      <c r="G95" s="1"/>
    </row>
    <row r="96" spans="1:7">
      <c r="A96" s="35" t="s">
        <v>338</v>
      </c>
      <c r="B96" s="1" t="s">
        <v>53</v>
      </c>
      <c r="C96" s="2" t="s">
        <v>42</v>
      </c>
      <c r="D96" s="1" t="s">
        <v>9</v>
      </c>
      <c r="E96" s="6">
        <v>93</v>
      </c>
      <c r="F96" s="6" t="s">
        <v>391</v>
      </c>
      <c r="G96" s="1"/>
    </row>
    <row r="97" spans="1:7">
      <c r="A97" s="35" t="s">
        <v>337</v>
      </c>
      <c r="B97" s="1" t="s">
        <v>53</v>
      </c>
      <c r="C97" s="2" t="s">
        <v>42</v>
      </c>
      <c r="D97" s="1" t="s">
        <v>9</v>
      </c>
      <c r="E97" s="6">
        <v>92.5</v>
      </c>
      <c r="F97" s="6" t="s">
        <v>392</v>
      </c>
      <c r="G97" s="1"/>
    </row>
    <row r="98" spans="1:7">
      <c r="A98" s="35" t="s">
        <v>342</v>
      </c>
      <c r="B98" s="1" t="s">
        <v>53</v>
      </c>
      <c r="C98" s="2" t="s">
        <v>42</v>
      </c>
      <c r="D98" s="1" t="s">
        <v>9</v>
      </c>
      <c r="E98" s="6">
        <v>93.1</v>
      </c>
      <c r="F98" s="6" t="s">
        <v>391</v>
      </c>
      <c r="G98" s="1"/>
    </row>
    <row r="99" spans="1:7">
      <c r="A99" s="53" t="s">
        <v>389</v>
      </c>
      <c r="B99" s="2" t="s">
        <v>53</v>
      </c>
      <c r="C99" s="2" t="s">
        <v>42</v>
      </c>
      <c r="D99" s="1" t="s">
        <v>9</v>
      </c>
      <c r="E99" s="6">
        <v>91.6</v>
      </c>
      <c r="F99" s="6" t="s">
        <v>392</v>
      </c>
      <c r="G99" s="1"/>
    </row>
    <row r="100" spans="1:7">
      <c r="A100" s="53" t="s">
        <v>411</v>
      </c>
      <c r="B100" s="2" t="s">
        <v>53</v>
      </c>
      <c r="C100" s="2" t="s">
        <v>42</v>
      </c>
      <c r="D100" s="1" t="s">
        <v>9</v>
      </c>
      <c r="E100" s="6">
        <v>91.5</v>
      </c>
      <c r="F100" s="6" t="s">
        <v>392</v>
      </c>
      <c r="G100" s="1"/>
    </row>
    <row r="101" spans="1:7">
      <c r="A101" s="35" t="s">
        <v>343</v>
      </c>
      <c r="B101" s="2" t="s">
        <v>52</v>
      </c>
      <c r="C101" s="2" t="s">
        <v>42</v>
      </c>
      <c r="D101" s="1" t="s">
        <v>10</v>
      </c>
      <c r="E101" s="6">
        <v>93</v>
      </c>
      <c r="F101" s="6"/>
      <c r="G101" s="1"/>
    </row>
    <row r="102" spans="1:7">
      <c r="A102" s="35" t="s">
        <v>341</v>
      </c>
      <c r="B102" s="2" t="s">
        <v>52</v>
      </c>
      <c r="C102" s="2" t="s">
        <v>42</v>
      </c>
      <c r="D102" s="1" t="s">
        <v>10</v>
      </c>
      <c r="E102" s="6">
        <v>93</v>
      </c>
      <c r="F102" s="6"/>
      <c r="G102" s="1"/>
    </row>
    <row r="103" spans="1:7">
      <c r="A103" s="35" t="s">
        <v>340</v>
      </c>
      <c r="B103" s="2" t="s">
        <v>52</v>
      </c>
      <c r="C103" s="2" t="s">
        <v>42</v>
      </c>
      <c r="D103" s="1" t="s">
        <v>10</v>
      </c>
      <c r="E103" s="6">
        <v>93</v>
      </c>
      <c r="F103" s="6"/>
      <c r="G103" s="1"/>
    </row>
    <row r="104" spans="1:7">
      <c r="A104" s="35" t="s">
        <v>339</v>
      </c>
      <c r="B104" s="2" t="s">
        <v>52</v>
      </c>
      <c r="C104" s="2" t="s">
        <v>42</v>
      </c>
      <c r="D104" s="1" t="s">
        <v>10</v>
      </c>
      <c r="E104" s="6">
        <v>93</v>
      </c>
      <c r="F104" s="6"/>
      <c r="G104" s="1"/>
    </row>
    <row r="105" spans="1:7">
      <c r="A105" s="35" t="s">
        <v>338</v>
      </c>
      <c r="B105" s="2" t="s">
        <v>52</v>
      </c>
      <c r="C105" s="2" t="s">
        <v>42</v>
      </c>
      <c r="D105" s="1" t="s">
        <v>10</v>
      </c>
      <c r="E105" s="6">
        <v>93</v>
      </c>
      <c r="F105" s="6"/>
      <c r="G105" s="1"/>
    </row>
    <row r="106" spans="1:7">
      <c r="A106" s="35" t="s">
        <v>337</v>
      </c>
      <c r="B106" s="2" t="s">
        <v>52</v>
      </c>
      <c r="C106" s="2" t="s">
        <v>42</v>
      </c>
      <c r="D106" s="1" t="s">
        <v>10</v>
      </c>
      <c r="E106" s="6">
        <v>93</v>
      </c>
      <c r="F106" s="6"/>
      <c r="G106" s="1"/>
    </row>
    <row r="107" spans="1:7">
      <c r="A107" s="35" t="s">
        <v>342</v>
      </c>
      <c r="B107" s="2" t="s">
        <v>52</v>
      </c>
      <c r="C107" s="2" t="s">
        <v>42</v>
      </c>
      <c r="D107" s="1" t="s">
        <v>10</v>
      </c>
      <c r="E107" s="6">
        <v>93</v>
      </c>
      <c r="F107" s="6"/>
      <c r="G107" s="1"/>
    </row>
    <row r="108" spans="1:7">
      <c r="A108" s="53" t="s">
        <v>389</v>
      </c>
      <c r="B108" s="2" t="s">
        <v>52</v>
      </c>
      <c r="C108" s="2" t="s">
        <v>42</v>
      </c>
      <c r="D108" s="1" t="s">
        <v>10</v>
      </c>
      <c r="E108" s="6">
        <v>93</v>
      </c>
      <c r="F108" s="6"/>
      <c r="G108" s="1"/>
    </row>
    <row r="109" spans="1:7">
      <c r="A109" s="53" t="s">
        <v>411</v>
      </c>
      <c r="B109" s="2" t="s">
        <v>52</v>
      </c>
      <c r="C109" s="2" t="s">
        <v>42</v>
      </c>
      <c r="D109" s="1" t="s">
        <v>10</v>
      </c>
      <c r="E109" s="6">
        <v>93</v>
      </c>
      <c r="F109" s="6"/>
      <c r="G109" s="1"/>
    </row>
    <row r="110" spans="1:7">
      <c r="A110" s="35" t="s">
        <v>343</v>
      </c>
      <c r="B110" s="2" t="s">
        <v>53</v>
      </c>
      <c r="C110" s="2" t="s">
        <v>43</v>
      </c>
      <c r="D110" s="1" t="s">
        <v>11</v>
      </c>
      <c r="E110" s="6">
        <v>98.2</v>
      </c>
      <c r="F110" s="6" t="s">
        <v>392</v>
      </c>
      <c r="G110" s="1"/>
    </row>
    <row r="111" spans="1:7">
      <c r="A111" s="35" t="s">
        <v>341</v>
      </c>
      <c r="B111" s="2" t="s">
        <v>53</v>
      </c>
      <c r="C111" s="2" t="s">
        <v>43</v>
      </c>
      <c r="D111" s="1" t="s">
        <v>11</v>
      </c>
      <c r="E111" s="6">
        <v>98.7</v>
      </c>
      <c r="F111" s="6" t="s">
        <v>391</v>
      </c>
      <c r="G111" s="1"/>
    </row>
    <row r="112" spans="1:7">
      <c r="A112" s="35" t="s">
        <v>340</v>
      </c>
      <c r="B112" s="2" t="s">
        <v>53</v>
      </c>
      <c r="C112" s="2" t="s">
        <v>43</v>
      </c>
      <c r="D112" s="1" t="s">
        <v>11</v>
      </c>
      <c r="E112" s="6">
        <v>98.5</v>
      </c>
      <c r="F112" s="6" t="s">
        <v>391</v>
      </c>
      <c r="G112" s="1"/>
    </row>
    <row r="113" spans="1:7">
      <c r="A113" s="35" t="s">
        <v>339</v>
      </c>
      <c r="B113" s="2" t="s">
        <v>53</v>
      </c>
      <c r="C113" s="2" t="s">
        <v>43</v>
      </c>
      <c r="D113" s="1" t="s">
        <v>11</v>
      </c>
      <c r="E113" s="6">
        <v>98.9</v>
      </c>
      <c r="F113" s="6" t="s">
        <v>391</v>
      </c>
      <c r="G113" s="1"/>
    </row>
    <row r="114" spans="1:7">
      <c r="A114" s="35" t="s">
        <v>338</v>
      </c>
      <c r="B114" s="2" t="s">
        <v>53</v>
      </c>
      <c r="C114" s="2" t="s">
        <v>43</v>
      </c>
      <c r="D114" s="1" t="s">
        <v>11</v>
      </c>
      <c r="E114" s="6">
        <v>98.9</v>
      </c>
      <c r="F114" s="6" t="s">
        <v>391</v>
      </c>
      <c r="G114" s="1"/>
    </row>
    <row r="115" spans="1:7">
      <c r="A115" s="35" t="s">
        <v>337</v>
      </c>
      <c r="B115" s="2" t="s">
        <v>53</v>
      </c>
      <c r="C115" s="2" t="s">
        <v>43</v>
      </c>
      <c r="D115" s="1" t="s">
        <v>11</v>
      </c>
      <c r="E115" s="6">
        <v>98.8</v>
      </c>
      <c r="F115" s="6" t="s">
        <v>391</v>
      </c>
      <c r="G115" s="1"/>
    </row>
    <row r="116" spans="1:7">
      <c r="A116" s="35" t="s">
        <v>342</v>
      </c>
      <c r="B116" s="2" t="s">
        <v>53</v>
      </c>
      <c r="C116" s="2" t="s">
        <v>43</v>
      </c>
      <c r="D116" s="1" t="s">
        <v>11</v>
      </c>
      <c r="E116" s="6">
        <v>98.9</v>
      </c>
      <c r="F116" s="6" t="s">
        <v>391</v>
      </c>
      <c r="G116" s="1"/>
    </row>
    <row r="117" spans="1:7">
      <c r="A117" s="53" t="s">
        <v>389</v>
      </c>
      <c r="B117" s="2" t="s">
        <v>53</v>
      </c>
      <c r="C117" s="2" t="s">
        <v>43</v>
      </c>
      <c r="D117" s="1" t="s">
        <v>11</v>
      </c>
      <c r="E117" s="6">
        <v>98.4</v>
      </c>
      <c r="F117" s="6" t="s">
        <v>392</v>
      </c>
      <c r="G117" s="1"/>
    </row>
    <row r="118" spans="1:7">
      <c r="A118" s="53" t="s">
        <v>411</v>
      </c>
      <c r="B118" s="2" t="s">
        <v>53</v>
      </c>
      <c r="C118" s="2" t="s">
        <v>43</v>
      </c>
      <c r="D118" s="1" t="s">
        <v>11</v>
      </c>
      <c r="E118" s="6">
        <v>98.6</v>
      </c>
      <c r="F118" s="6" t="s">
        <v>391</v>
      </c>
      <c r="G118" s="1"/>
    </row>
    <row r="119" spans="1:7">
      <c r="A119" s="35" t="s">
        <v>343</v>
      </c>
      <c r="B119" s="2" t="s">
        <v>52</v>
      </c>
      <c r="C119" s="2" t="s">
        <v>43</v>
      </c>
      <c r="D119" s="1" t="s">
        <v>12</v>
      </c>
      <c r="E119" s="6">
        <v>98.5</v>
      </c>
      <c r="F119" s="6"/>
      <c r="G119" s="1"/>
    </row>
    <row r="120" spans="1:7">
      <c r="A120" s="35" t="s">
        <v>341</v>
      </c>
      <c r="B120" s="2" t="s">
        <v>52</v>
      </c>
      <c r="C120" s="2" t="s">
        <v>43</v>
      </c>
      <c r="D120" s="1" t="s">
        <v>12</v>
      </c>
      <c r="E120" s="6">
        <v>98.5</v>
      </c>
      <c r="F120" s="6"/>
      <c r="G120" s="1"/>
    </row>
    <row r="121" spans="1:7">
      <c r="A121" s="35" t="s">
        <v>340</v>
      </c>
      <c r="B121" s="2" t="s">
        <v>52</v>
      </c>
      <c r="C121" s="2" t="s">
        <v>43</v>
      </c>
      <c r="D121" s="1" t="s">
        <v>12</v>
      </c>
      <c r="E121" s="6">
        <v>98.5</v>
      </c>
      <c r="F121" s="6"/>
      <c r="G121" s="1"/>
    </row>
    <row r="122" spans="1:7">
      <c r="A122" s="35" t="s">
        <v>339</v>
      </c>
      <c r="B122" s="2" t="s">
        <v>52</v>
      </c>
      <c r="C122" s="2" t="s">
        <v>43</v>
      </c>
      <c r="D122" s="1" t="s">
        <v>12</v>
      </c>
      <c r="E122" s="6">
        <v>98.5</v>
      </c>
      <c r="F122" s="6"/>
      <c r="G122" s="1"/>
    </row>
    <row r="123" spans="1:7">
      <c r="A123" s="35" t="s">
        <v>338</v>
      </c>
      <c r="B123" s="2" t="s">
        <v>52</v>
      </c>
      <c r="C123" s="2" t="s">
        <v>43</v>
      </c>
      <c r="D123" s="1" t="s">
        <v>12</v>
      </c>
      <c r="E123" s="6">
        <v>98.5</v>
      </c>
      <c r="F123" s="6"/>
      <c r="G123" s="1"/>
    </row>
    <row r="124" spans="1:7">
      <c r="A124" s="35" t="s">
        <v>337</v>
      </c>
      <c r="B124" s="2" t="s">
        <v>52</v>
      </c>
      <c r="C124" s="2" t="s">
        <v>43</v>
      </c>
      <c r="D124" s="1" t="s">
        <v>12</v>
      </c>
      <c r="E124" s="6">
        <v>98.5</v>
      </c>
      <c r="F124" s="6"/>
      <c r="G124" s="1"/>
    </row>
    <row r="125" spans="1:7">
      <c r="A125" s="35" t="s">
        <v>342</v>
      </c>
      <c r="B125" s="2" t="s">
        <v>52</v>
      </c>
      <c r="C125" s="2" t="s">
        <v>43</v>
      </c>
      <c r="D125" s="1" t="s">
        <v>12</v>
      </c>
      <c r="E125" s="6">
        <v>98.5</v>
      </c>
      <c r="F125" s="6"/>
      <c r="G125" s="1"/>
    </row>
    <row r="126" spans="1:7">
      <c r="A126" s="19" t="s">
        <v>389</v>
      </c>
      <c r="B126" s="2" t="s">
        <v>52</v>
      </c>
      <c r="C126" s="2" t="s">
        <v>43</v>
      </c>
      <c r="D126" s="1" t="s">
        <v>12</v>
      </c>
      <c r="E126" s="6">
        <v>98.5</v>
      </c>
      <c r="F126" s="6"/>
      <c r="G126" s="1"/>
    </row>
    <row r="127" spans="1:7">
      <c r="A127" s="19" t="s">
        <v>411</v>
      </c>
      <c r="B127" s="2" t="s">
        <v>52</v>
      </c>
      <c r="C127" s="2" t="s">
        <v>43</v>
      </c>
      <c r="D127" s="1" t="s">
        <v>12</v>
      </c>
      <c r="E127" s="6">
        <v>98.5</v>
      </c>
      <c r="F127" s="1"/>
      <c r="G127" s="1"/>
    </row>
    <row r="128" spans="1:7">
      <c r="A128" s="1"/>
      <c r="B128" s="1"/>
    </row>
    <row r="129" spans="1:2">
      <c r="A129" s="1"/>
      <c r="B129" s="1"/>
    </row>
    <row r="130" spans="1:2">
      <c r="A130" s="1"/>
      <c r="B130" s="1"/>
    </row>
    <row r="131" spans="1:2">
      <c r="A131" s="1"/>
      <c r="B131" s="1"/>
    </row>
    <row r="132" spans="1:2">
      <c r="A132" s="1"/>
      <c r="B132" s="1"/>
    </row>
    <row r="133" spans="1:2">
      <c r="A133" s="1"/>
      <c r="B133" s="1"/>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21"/>
  <sheetViews>
    <sheetView workbookViewId="0">
      <selection activeCell="C15" sqref="C15"/>
    </sheetView>
  </sheetViews>
  <sheetFormatPr defaultRowHeight="14.5"/>
  <cols>
    <col min="1" max="1" width="9.81640625" style="1" bestFit="1" customWidth="1"/>
    <col min="2" max="2" width="22.08984375" bestFit="1" customWidth="1"/>
    <col min="3" max="3" width="9.26953125" style="52" bestFit="1" customWidth="1"/>
    <col min="4" max="4" width="21.1796875" style="5" bestFit="1" customWidth="1"/>
    <col min="7" max="7" width="15.90625" customWidth="1"/>
    <col min="8" max="8" width="16.26953125" bestFit="1" customWidth="1"/>
  </cols>
  <sheetData>
    <row r="1" spans="1:12">
      <c r="A1" s="1" t="s">
        <v>25</v>
      </c>
      <c r="B1" t="s">
        <v>41</v>
      </c>
      <c r="C1" s="14" t="s">
        <v>353</v>
      </c>
      <c r="D1" s="14" t="s">
        <v>354</v>
      </c>
      <c r="E1" s="11" t="s">
        <v>394</v>
      </c>
      <c r="F1" t="s">
        <v>412</v>
      </c>
    </row>
    <row r="2" spans="1:12">
      <c r="A2" s="35" t="s">
        <v>338</v>
      </c>
      <c r="B2" s="11" t="s">
        <v>22</v>
      </c>
      <c r="C2" s="84">
        <v>5388</v>
      </c>
      <c r="D2" s="84">
        <v>2694</v>
      </c>
      <c r="E2">
        <v>2</v>
      </c>
      <c r="F2" s="11"/>
      <c r="G2" s="11"/>
      <c r="H2" s="11"/>
      <c r="I2" s="11"/>
      <c r="K2" s="12"/>
    </row>
    <row r="3" spans="1:12">
      <c r="A3" s="35" t="s">
        <v>337</v>
      </c>
      <c r="B3" s="11" t="s">
        <v>22</v>
      </c>
      <c r="C3" s="84">
        <v>5138</v>
      </c>
      <c r="D3" s="84">
        <v>2762</v>
      </c>
      <c r="E3">
        <v>2</v>
      </c>
      <c r="F3" s="11"/>
      <c r="G3" s="11"/>
      <c r="H3" s="11"/>
      <c r="I3" s="11"/>
      <c r="K3" s="12"/>
      <c r="L3" s="13"/>
    </row>
    <row r="4" spans="1:12">
      <c r="A4" s="35" t="s">
        <v>342</v>
      </c>
      <c r="B4" s="11" t="s">
        <v>22</v>
      </c>
      <c r="C4" s="84">
        <v>4578</v>
      </c>
      <c r="D4" s="84">
        <v>2600</v>
      </c>
      <c r="E4">
        <v>2</v>
      </c>
      <c r="F4" s="11"/>
      <c r="H4" s="11"/>
      <c r="I4" s="11"/>
    </row>
    <row r="5" spans="1:12">
      <c r="A5" s="35" t="s">
        <v>389</v>
      </c>
      <c r="B5" s="11" t="s">
        <v>22</v>
      </c>
      <c r="C5" s="84">
        <v>4086</v>
      </c>
      <c r="D5" s="84">
        <v>2391</v>
      </c>
      <c r="E5">
        <v>2</v>
      </c>
      <c r="F5" s="11"/>
      <c r="G5" s="11"/>
      <c r="H5" s="11"/>
      <c r="I5" s="11"/>
    </row>
    <row r="6" spans="1:12">
      <c r="A6" s="35" t="s">
        <v>411</v>
      </c>
      <c r="B6" s="11" t="s">
        <v>22</v>
      </c>
      <c r="C6" s="84">
        <v>3563</v>
      </c>
      <c r="D6" s="84">
        <v>2185</v>
      </c>
      <c r="E6">
        <v>2</v>
      </c>
      <c r="F6" s="11"/>
      <c r="G6" s="80"/>
      <c r="H6" s="11"/>
      <c r="I6" s="11"/>
    </row>
    <row r="7" spans="1:12">
      <c r="A7" s="35" t="s">
        <v>338</v>
      </c>
      <c r="B7" s="11" t="s">
        <v>20</v>
      </c>
      <c r="C7" s="84">
        <v>7075</v>
      </c>
      <c r="D7" s="84">
        <v>1614</v>
      </c>
      <c r="E7">
        <v>1</v>
      </c>
      <c r="F7" s="11"/>
      <c r="H7" s="11"/>
      <c r="I7" s="11"/>
    </row>
    <row r="8" spans="1:12">
      <c r="A8" s="35" t="s">
        <v>337</v>
      </c>
      <c r="B8" s="11" t="s">
        <v>20</v>
      </c>
      <c r="C8" s="84">
        <v>7118</v>
      </c>
      <c r="D8" s="84">
        <v>1645</v>
      </c>
      <c r="E8">
        <v>1</v>
      </c>
      <c r="F8" s="11"/>
      <c r="H8" s="11"/>
      <c r="I8" s="11"/>
    </row>
    <row r="9" spans="1:12">
      <c r="A9" s="35" t="s">
        <v>342</v>
      </c>
      <c r="B9" s="11" t="s">
        <v>20</v>
      </c>
      <c r="C9" s="84">
        <v>7081</v>
      </c>
      <c r="D9" s="84">
        <v>1627</v>
      </c>
      <c r="E9">
        <v>1</v>
      </c>
      <c r="F9" s="11"/>
      <c r="H9" s="11"/>
      <c r="I9" s="11"/>
    </row>
    <row r="10" spans="1:12">
      <c r="A10" s="35" t="s">
        <v>389</v>
      </c>
      <c r="B10" s="11" t="s">
        <v>20</v>
      </c>
      <c r="C10" s="84">
        <v>6992</v>
      </c>
      <c r="D10" s="84">
        <v>1581</v>
      </c>
      <c r="E10">
        <v>1</v>
      </c>
      <c r="F10" s="11"/>
      <c r="H10" s="16"/>
      <c r="K10" s="11"/>
      <c r="L10" s="11"/>
    </row>
    <row r="11" spans="1:12">
      <c r="A11" s="35" t="s">
        <v>411</v>
      </c>
      <c r="B11" s="11" t="s">
        <v>20</v>
      </c>
      <c r="C11" s="84">
        <v>6591</v>
      </c>
      <c r="D11" s="84">
        <v>1517</v>
      </c>
      <c r="E11">
        <v>1</v>
      </c>
      <c r="G11" s="11"/>
      <c r="H11" s="14"/>
      <c r="I11" s="14"/>
      <c r="K11" s="14"/>
      <c r="L11" s="14"/>
    </row>
    <row r="12" spans="1:12">
      <c r="A12" s="35" t="s">
        <v>338</v>
      </c>
      <c r="B12" s="11" t="s">
        <v>21</v>
      </c>
      <c r="C12" s="84">
        <v>170</v>
      </c>
      <c r="D12" s="84">
        <v>37</v>
      </c>
      <c r="E12">
        <v>4</v>
      </c>
      <c r="J12" s="13"/>
      <c r="K12" s="14"/>
      <c r="L12" s="14"/>
    </row>
    <row r="13" spans="1:12">
      <c r="A13" s="35" t="s">
        <v>337</v>
      </c>
      <c r="B13" s="11" t="s">
        <v>21</v>
      </c>
      <c r="C13" s="84">
        <v>28</v>
      </c>
      <c r="D13" s="84">
        <v>8</v>
      </c>
      <c r="E13">
        <v>4</v>
      </c>
      <c r="K13" s="15"/>
      <c r="L13" s="15"/>
    </row>
    <row r="14" spans="1:12">
      <c r="A14" s="35" t="s">
        <v>342</v>
      </c>
      <c r="B14" s="11" t="s">
        <v>21</v>
      </c>
      <c r="C14" s="84">
        <v>9</v>
      </c>
      <c r="D14" s="84">
        <v>5</v>
      </c>
      <c r="E14">
        <v>4</v>
      </c>
      <c r="F14" s="11"/>
      <c r="G14" s="14"/>
      <c r="H14" s="14"/>
      <c r="I14" s="11"/>
      <c r="K14" s="15"/>
      <c r="L14" s="15"/>
    </row>
    <row r="15" spans="1:12">
      <c r="A15" s="35" t="s">
        <v>389</v>
      </c>
      <c r="B15" s="11" t="s">
        <v>21</v>
      </c>
      <c r="C15" s="84">
        <v>7</v>
      </c>
      <c r="D15" s="84">
        <v>3</v>
      </c>
      <c r="E15">
        <v>4</v>
      </c>
      <c r="F15" s="11"/>
      <c r="G15" s="14"/>
      <c r="H15" s="14"/>
      <c r="I15" s="11"/>
      <c r="K15" s="15"/>
      <c r="L15" s="15"/>
    </row>
    <row r="16" spans="1:12">
      <c r="A16" s="35" t="s">
        <v>411</v>
      </c>
      <c r="B16" s="11" t="s">
        <v>21</v>
      </c>
      <c r="C16" s="84">
        <v>6</v>
      </c>
      <c r="D16" s="84">
        <v>3</v>
      </c>
      <c r="E16">
        <v>4</v>
      </c>
      <c r="F16" s="11"/>
      <c r="G16" s="14"/>
      <c r="H16" s="14"/>
      <c r="I16" s="11"/>
      <c r="K16" s="15"/>
      <c r="L16" s="15"/>
    </row>
    <row r="17" spans="1:12">
      <c r="A17" s="35" t="s">
        <v>338</v>
      </c>
      <c r="B17" s="11" t="s">
        <v>86</v>
      </c>
      <c r="C17" s="84">
        <v>0</v>
      </c>
      <c r="D17" s="84">
        <v>173</v>
      </c>
      <c r="E17">
        <v>3</v>
      </c>
      <c r="F17" s="11"/>
      <c r="G17" s="14"/>
      <c r="H17" s="14"/>
      <c r="I17" s="11"/>
      <c r="K17" s="15"/>
      <c r="L17" s="15"/>
    </row>
    <row r="18" spans="1:12">
      <c r="A18" s="35" t="s">
        <v>337</v>
      </c>
      <c r="B18" s="11" t="s">
        <v>86</v>
      </c>
      <c r="C18" s="84">
        <v>0</v>
      </c>
      <c r="D18" s="84">
        <v>180</v>
      </c>
      <c r="E18">
        <v>3</v>
      </c>
      <c r="J18" s="14"/>
      <c r="K18" s="14"/>
      <c r="L18" s="14"/>
    </row>
    <row r="19" spans="1:12">
      <c r="A19" s="35" t="s">
        <v>342</v>
      </c>
      <c r="B19" s="11" t="s">
        <v>86</v>
      </c>
      <c r="C19" s="84">
        <v>0</v>
      </c>
      <c r="D19" s="84">
        <v>169</v>
      </c>
      <c r="E19">
        <v>3</v>
      </c>
    </row>
    <row r="20" spans="1:12">
      <c r="A20" s="2" t="s">
        <v>389</v>
      </c>
      <c r="B20" s="11" t="s">
        <v>86</v>
      </c>
      <c r="C20" s="84">
        <v>0</v>
      </c>
      <c r="D20" s="84">
        <v>157</v>
      </c>
      <c r="E20">
        <v>3</v>
      </c>
    </row>
    <row r="21" spans="1:12">
      <c r="A21" s="2" t="s">
        <v>411</v>
      </c>
      <c r="B21" s="11" t="s">
        <v>86</v>
      </c>
      <c r="C21" s="84">
        <v>0</v>
      </c>
      <c r="D21" s="84">
        <v>143</v>
      </c>
      <c r="E21">
        <v>3</v>
      </c>
      <c r="F21" t="s">
        <v>430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A1DF-FF62-4C4D-80B4-6C8F7558781B}">
  <sheetPr>
    <tabColor rgb="FF92D050"/>
  </sheetPr>
  <dimension ref="A1:E41"/>
  <sheetViews>
    <sheetView workbookViewId="0">
      <selection activeCell="A21" sqref="A21"/>
    </sheetView>
  </sheetViews>
  <sheetFormatPr defaultRowHeight="14.5"/>
  <cols>
    <col min="1" max="1" width="22.08984375" customWidth="1"/>
    <col min="2" max="2" width="19" customWidth="1"/>
    <col min="3" max="3" width="19.08984375" customWidth="1"/>
    <col min="4" max="4" width="15.81640625" customWidth="1"/>
    <col min="5" max="5" width="16.453125" customWidth="1"/>
  </cols>
  <sheetData>
    <row r="1" spans="1:5">
      <c r="A1" s="1" t="s">
        <v>25</v>
      </c>
      <c r="B1" s="1" t="s">
        <v>41</v>
      </c>
      <c r="C1" s="14" t="s">
        <v>418</v>
      </c>
      <c r="D1" s="1" t="s">
        <v>394</v>
      </c>
      <c r="E1" s="1"/>
    </row>
    <row r="2" spans="1:5">
      <c r="A2" s="35" t="s">
        <v>341</v>
      </c>
      <c r="B2" s="88" t="s">
        <v>428</v>
      </c>
      <c r="C2" s="87">
        <v>6928</v>
      </c>
      <c r="D2" s="61">
        <v>1</v>
      </c>
      <c r="E2" s="1"/>
    </row>
    <row r="3" spans="1:5">
      <c r="A3" s="35" t="s">
        <v>340</v>
      </c>
      <c r="B3" s="88" t="s">
        <v>428</v>
      </c>
      <c r="C3" s="87">
        <v>7031</v>
      </c>
      <c r="D3" s="61">
        <v>1</v>
      </c>
      <c r="E3" s="1"/>
    </row>
    <row r="4" spans="1:5">
      <c r="A4" s="35" t="s">
        <v>339</v>
      </c>
      <c r="B4" s="88" t="s">
        <v>428</v>
      </c>
      <c r="C4" s="87">
        <v>7087</v>
      </c>
      <c r="D4" s="61">
        <v>1</v>
      </c>
      <c r="E4" s="1"/>
    </row>
    <row r="5" spans="1:5">
      <c r="A5" s="35" t="s">
        <v>338</v>
      </c>
      <c r="B5" s="88" t="s">
        <v>428</v>
      </c>
      <c r="C5" s="87">
        <v>6919</v>
      </c>
      <c r="D5" s="61">
        <v>1</v>
      </c>
      <c r="E5" s="1"/>
    </row>
    <row r="6" spans="1:5">
      <c r="A6" s="35" t="s">
        <v>337</v>
      </c>
      <c r="B6" s="88" t="s">
        <v>428</v>
      </c>
      <c r="C6" s="87">
        <v>6860</v>
      </c>
      <c r="D6" s="61">
        <v>1</v>
      </c>
      <c r="E6" s="1"/>
    </row>
    <row r="7" spans="1:5">
      <c r="A7" s="35" t="s">
        <v>342</v>
      </c>
      <c r="B7" s="88" t="s">
        <v>428</v>
      </c>
      <c r="C7" s="51">
        <v>6851</v>
      </c>
      <c r="D7" s="61">
        <v>1</v>
      </c>
      <c r="E7" s="1"/>
    </row>
    <row r="8" spans="1:5">
      <c r="A8" s="35" t="s">
        <v>389</v>
      </c>
      <c r="B8" s="88" t="s">
        <v>428</v>
      </c>
      <c r="C8" s="51">
        <v>6809</v>
      </c>
      <c r="D8" s="61">
        <v>1</v>
      </c>
      <c r="E8" s="1"/>
    </row>
    <row r="9" spans="1:5">
      <c r="A9" s="35" t="s">
        <v>411</v>
      </c>
      <c r="B9" s="88" t="s">
        <v>428</v>
      </c>
      <c r="C9" s="51">
        <v>6988</v>
      </c>
      <c r="D9" s="61">
        <v>1</v>
      </c>
      <c r="E9" s="1"/>
    </row>
    <row r="10" spans="1:5">
      <c r="A10" s="35" t="s">
        <v>341</v>
      </c>
      <c r="B10" s="61" t="s">
        <v>425</v>
      </c>
      <c r="C10" s="87">
        <v>4300.7</v>
      </c>
      <c r="D10" s="61">
        <v>2</v>
      </c>
      <c r="E10" s="1"/>
    </row>
    <row r="11" spans="1:5">
      <c r="A11" s="35" t="s">
        <v>340</v>
      </c>
      <c r="B11" s="61" t="s">
        <v>425</v>
      </c>
      <c r="C11" s="87">
        <v>4401.3</v>
      </c>
      <c r="D11" s="61">
        <v>2</v>
      </c>
      <c r="E11" s="1"/>
    </row>
    <row r="12" spans="1:5">
      <c r="A12" s="35" t="s">
        <v>339</v>
      </c>
      <c r="B12" s="61" t="s">
        <v>425</v>
      </c>
      <c r="C12" s="87">
        <v>4441.3999999999996</v>
      </c>
      <c r="D12" s="61">
        <v>2</v>
      </c>
      <c r="E12" s="1"/>
    </row>
    <row r="13" spans="1:5">
      <c r="A13" s="35" t="s">
        <v>338</v>
      </c>
      <c r="B13" s="61" t="s">
        <v>425</v>
      </c>
      <c r="C13" s="87">
        <v>4562</v>
      </c>
      <c r="D13" s="61">
        <v>2</v>
      </c>
      <c r="E13" s="1"/>
    </row>
    <row r="14" spans="1:5">
      <c r="A14" s="35" t="s">
        <v>337</v>
      </c>
      <c r="B14" s="61" t="s">
        <v>425</v>
      </c>
      <c r="C14" s="87">
        <v>4563</v>
      </c>
      <c r="D14" s="61">
        <v>2</v>
      </c>
      <c r="E14" s="1"/>
    </row>
    <row r="15" spans="1:5">
      <c r="A15" s="35" t="s">
        <v>342</v>
      </c>
      <c r="B15" s="61" t="s">
        <v>425</v>
      </c>
      <c r="C15" s="87">
        <v>4553</v>
      </c>
      <c r="D15" s="61">
        <v>2</v>
      </c>
      <c r="E15" s="1"/>
    </row>
    <row r="16" spans="1:5">
      <c r="A16" s="35" t="s">
        <v>389</v>
      </c>
      <c r="B16" s="61" t="s">
        <v>425</v>
      </c>
      <c r="C16" s="87">
        <v>4574</v>
      </c>
      <c r="D16" s="61">
        <v>2</v>
      </c>
      <c r="E16" s="1"/>
    </row>
    <row r="17" spans="1:5">
      <c r="A17" s="35" t="s">
        <v>411</v>
      </c>
      <c r="B17" s="61" t="s">
        <v>425</v>
      </c>
      <c r="C17" s="87">
        <v>4628</v>
      </c>
      <c r="D17" s="61">
        <v>2</v>
      </c>
      <c r="E17" s="1"/>
    </row>
    <row r="18" spans="1:5">
      <c r="A18" s="35" t="s">
        <v>341</v>
      </c>
      <c r="B18" s="61" t="s">
        <v>426</v>
      </c>
      <c r="C18" s="87">
        <v>2400</v>
      </c>
      <c r="D18" s="61">
        <v>3</v>
      </c>
      <c r="E18" s="1"/>
    </row>
    <row r="19" spans="1:5">
      <c r="A19" s="35" t="s">
        <v>340</v>
      </c>
      <c r="B19" s="61" t="s">
        <v>426</v>
      </c>
      <c r="C19" s="87">
        <v>2427</v>
      </c>
      <c r="D19" s="61">
        <v>3</v>
      </c>
      <c r="E19" s="1"/>
    </row>
    <row r="20" spans="1:5">
      <c r="A20" s="35" t="s">
        <v>339</v>
      </c>
      <c r="B20" s="61" t="s">
        <v>426</v>
      </c>
      <c r="C20" s="87">
        <v>2294</v>
      </c>
      <c r="D20" s="61">
        <v>3</v>
      </c>
      <c r="E20" s="1"/>
    </row>
    <row r="21" spans="1:5">
      <c r="A21" s="35" t="s">
        <v>338</v>
      </c>
      <c r="B21" s="61" t="s">
        <v>426</v>
      </c>
      <c r="C21" s="87">
        <v>2212</v>
      </c>
      <c r="D21" s="61">
        <v>3</v>
      </c>
      <c r="E21" s="1"/>
    </row>
    <row r="22" spans="1:5">
      <c r="A22" s="35" t="s">
        <v>337</v>
      </c>
      <c r="B22" s="61" t="s">
        <v>426</v>
      </c>
      <c r="C22" s="87">
        <v>2158</v>
      </c>
      <c r="D22" s="61">
        <v>3</v>
      </c>
      <c r="E22" s="1"/>
    </row>
    <row r="23" spans="1:5">
      <c r="A23" s="35" t="s">
        <v>342</v>
      </c>
      <c r="B23" s="61" t="s">
        <v>426</v>
      </c>
      <c r="C23" s="87">
        <v>2175</v>
      </c>
      <c r="D23" s="61">
        <v>3</v>
      </c>
      <c r="E23" s="1"/>
    </row>
    <row r="24" spans="1:5">
      <c r="A24" s="35" t="s">
        <v>389</v>
      </c>
      <c r="B24" s="61" t="s">
        <v>426</v>
      </c>
      <c r="C24" s="87">
        <v>2129</v>
      </c>
      <c r="D24" s="61">
        <v>3</v>
      </c>
      <c r="E24" s="1"/>
    </row>
    <row r="25" spans="1:5">
      <c r="A25" s="35" t="s">
        <v>411</v>
      </c>
      <c r="B25" s="61" t="s">
        <v>426</v>
      </c>
      <c r="C25" s="87">
        <v>2234</v>
      </c>
      <c r="D25" s="61">
        <v>3</v>
      </c>
      <c r="E25" s="1"/>
    </row>
    <row r="26" spans="1:5">
      <c r="A26" s="35" t="s">
        <v>341</v>
      </c>
      <c r="B26" s="61" t="s">
        <v>427</v>
      </c>
      <c r="C26" s="87">
        <v>227</v>
      </c>
      <c r="D26" s="61">
        <v>4</v>
      </c>
      <c r="E26" s="1"/>
    </row>
    <row r="27" spans="1:5">
      <c r="A27" s="35" t="s">
        <v>340</v>
      </c>
      <c r="B27" s="61" t="s">
        <v>427</v>
      </c>
      <c r="C27" s="87">
        <v>203</v>
      </c>
      <c r="D27" s="61">
        <v>4</v>
      </c>
      <c r="E27" s="1"/>
    </row>
    <row r="28" spans="1:5">
      <c r="A28" s="35" t="s">
        <v>339</v>
      </c>
      <c r="B28" s="61" t="s">
        <v>427</v>
      </c>
      <c r="C28" s="87">
        <v>242</v>
      </c>
      <c r="D28" s="61">
        <v>4</v>
      </c>
      <c r="E28" s="1"/>
    </row>
    <row r="29" spans="1:5">
      <c r="A29" s="35" t="s">
        <v>338</v>
      </c>
      <c r="B29" s="61" t="s">
        <v>427</v>
      </c>
      <c r="C29" s="87">
        <v>145</v>
      </c>
      <c r="D29" s="61">
        <v>4</v>
      </c>
      <c r="E29" s="1"/>
    </row>
    <row r="30" spans="1:5">
      <c r="A30" s="35" t="s">
        <v>337</v>
      </c>
      <c r="B30" s="61" t="s">
        <v>427</v>
      </c>
      <c r="C30" s="87">
        <v>185</v>
      </c>
      <c r="D30" s="61">
        <v>4</v>
      </c>
      <c r="E30" s="1"/>
    </row>
    <row r="31" spans="1:5">
      <c r="A31" s="35" t="s">
        <v>342</v>
      </c>
      <c r="B31" s="61" t="s">
        <v>427</v>
      </c>
      <c r="C31" s="87">
        <v>132</v>
      </c>
      <c r="D31" s="61">
        <v>4</v>
      </c>
      <c r="E31" s="1"/>
    </row>
    <row r="32" spans="1:5">
      <c r="A32" s="35" t="s">
        <v>389</v>
      </c>
      <c r="B32" s="61" t="s">
        <v>427</v>
      </c>
      <c r="C32" s="87">
        <v>106</v>
      </c>
      <c r="D32" s="61">
        <v>4</v>
      </c>
      <c r="E32" s="1"/>
    </row>
    <row r="33" spans="1:5">
      <c r="A33" s="35" t="s">
        <v>411</v>
      </c>
      <c r="B33" s="61" t="s">
        <v>427</v>
      </c>
      <c r="C33" s="87">
        <v>126</v>
      </c>
      <c r="D33" s="61">
        <v>4</v>
      </c>
      <c r="E33" s="1" t="s">
        <v>429</v>
      </c>
    </row>
    <row r="34" spans="1:5">
      <c r="A34" s="59"/>
      <c r="B34" s="1"/>
      <c r="C34" s="5"/>
      <c r="D34" s="1"/>
      <c r="E34" s="1"/>
    </row>
    <row r="35" spans="1:5">
      <c r="A35" s="59"/>
      <c r="B35" s="1"/>
      <c r="C35" s="5"/>
      <c r="D35" s="1"/>
      <c r="E35" s="1"/>
    </row>
    <row r="36" spans="1:5">
      <c r="A36" s="59"/>
      <c r="B36" s="1"/>
      <c r="C36" s="5"/>
      <c r="D36" s="1"/>
      <c r="E36" s="1"/>
    </row>
    <row r="37" spans="1:5">
      <c r="A37" s="59"/>
      <c r="B37" s="1"/>
      <c r="C37" s="5"/>
      <c r="D37" s="1"/>
      <c r="E37" s="1"/>
    </row>
    <row r="38" spans="1:5">
      <c r="A38" s="59"/>
      <c r="B38" s="1"/>
      <c r="C38" s="5"/>
      <c r="D38" s="1"/>
      <c r="E38" s="1"/>
    </row>
    <row r="39" spans="1:5">
      <c r="A39" s="59"/>
      <c r="B39" s="1"/>
      <c r="C39" s="5"/>
      <c r="D39" s="1"/>
      <c r="E39" s="1"/>
    </row>
    <row r="40" spans="1:5">
      <c r="A40" s="59"/>
      <c r="B40" s="1"/>
      <c r="C40" s="5"/>
      <c r="D40" s="1"/>
      <c r="E40" s="1"/>
    </row>
    <row r="41" spans="1:5">
      <c r="A41" s="59"/>
      <c r="B41" s="1"/>
      <c r="C41" s="5"/>
      <c r="D41" s="1"/>
      <c r="E41" s="1"/>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89"/>
  <sheetViews>
    <sheetView tabSelected="1" zoomScale="90" zoomScaleNormal="90" workbookViewId="0">
      <selection activeCell="F67" sqref="F67"/>
    </sheetView>
  </sheetViews>
  <sheetFormatPr defaultColWidth="9.08984375" defaultRowHeight="14.5"/>
  <cols>
    <col min="1" max="1" width="10.36328125" style="61" customWidth="1"/>
    <col min="2" max="2" width="36.453125" style="65" customWidth="1"/>
    <col min="3" max="3" width="17.6328125" style="65" customWidth="1"/>
    <col min="4" max="4" width="10.6328125" style="65" customWidth="1"/>
    <col min="5" max="5" width="13.90625" style="65" bestFit="1" customWidth="1"/>
    <col min="6" max="6" width="10" style="21" bestFit="1" customWidth="1"/>
    <col min="7" max="7" width="13.54296875" style="65" customWidth="1"/>
    <col min="8" max="8" width="11.08984375" style="65" bestFit="1" customWidth="1"/>
    <col min="9" max="9" width="13.7265625" style="68" customWidth="1"/>
    <col min="10" max="10" width="10.54296875" style="65" bestFit="1" customWidth="1"/>
    <col min="11" max="16384" width="9.08984375" style="65"/>
  </cols>
  <sheetData>
    <row r="1" spans="1:10" s="8" customFormat="1">
      <c r="A1" s="9" t="s">
        <v>25</v>
      </c>
      <c r="B1" s="9" t="s">
        <v>41</v>
      </c>
      <c r="C1" s="9" t="s">
        <v>36</v>
      </c>
      <c r="D1" s="9" t="s">
        <v>34</v>
      </c>
      <c r="E1" s="9" t="s">
        <v>35</v>
      </c>
      <c r="F1" s="42" t="s">
        <v>0</v>
      </c>
      <c r="G1" s="9" t="s">
        <v>90</v>
      </c>
      <c r="H1" s="9" t="s">
        <v>89</v>
      </c>
      <c r="I1" s="31" t="s">
        <v>88</v>
      </c>
      <c r="J1" s="9" t="s">
        <v>393</v>
      </c>
    </row>
    <row r="2" spans="1:10" s="8" customFormat="1">
      <c r="A2" s="20">
        <v>39909</v>
      </c>
      <c r="B2" s="61" t="s">
        <v>37</v>
      </c>
      <c r="C2" s="61" t="s">
        <v>31</v>
      </c>
      <c r="D2" s="61" t="s">
        <v>42</v>
      </c>
      <c r="E2" s="61" t="s">
        <v>44</v>
      </c>
      <c r="F2" s="21">
        <v>0.48599999999999999</v>
      </c>
      <c r="G2" s="21">
        <f>letterprices2[[#This Row],[Price (£)]]</f>
        <v>0.48599999999999999</v>
      </c>
      <c r="H2" s="61">
        <f>letterprices2[[#This Row],[Price (£)]]-letterprices2[[#This Row],[2007 value]]</f>
        <v>0</v>
      </c>
      <c r="I2" s="64">
        <f>(letterprices2[[#This Row],[Workings]]/letterprices2[[#This Row],[2007 value]])*100</f>
        <v>0</v>
      </c>
      <c r="J2" s="61">
        <v>1</v>
      </c>
    </row>
    <row r="3" spans="1:10" s="8" customFormat="1">
      <c r="A3" s="20">
        <v>40274</v>
      </c>
      <c r="B3" s="61" t="s">
        <v>37</v>
      </c>
      <c r="C3" s="61" t="s">
        <v>31</v>
      </c>
      <c r="D3" s="61" t="s">
        <v>42</v>
      </c>
      <c r="E3" s="61" t="s">
        <v>44</v>
      </c>
      <c r="F3" s="21">
        <v>0.5</v>
      </c>
      <c r="G3" s="21">
        <f>F2</f>
        <v>0.48599999999999999</v>
      </c>
      <c r="H3" s="61">
        <f>letterprices2[[#This Row],[Price (£)]]-letterprices2[[#This Row],[2007 value]]</f>
        <v>1.4000000000000012E-2</v>
      </c>
      <c r="I3" s="64">
        <f>(letterprices2[[#This Row],[Workings]]/letterprices2[[#This Row],[2007 value]])*100</f>
        <v>2.8806584362139942</v>
      </c>
      <c r="J3" s="61">
        <v>1</v>
      </c>
    </row>
    <row r="4" spans="1:10">
      <c r="A4" s="20">
        <v>40637</v>
      </c>
      <c r="B4" s="61" t="s">
        <v>37</v>
      </c>
      <c r="C4" s="61" t="s">
        <v>31</v>
      </c>
      <c r="D4" s="61" t="s">
        <v>42</v>
      </c>
      <c r="E4" s="61" t="s">
        <v>44</v>
      </c>
      <c r="F4" s="21">
        <v>0.54200000000000004</v>
      </c>
      <c r="G4" s="21">
        <f>F2</f>
        <v>0.48599999999999999</v>
      </c>
      <c r="H4" s="61">
        <f>letterprices2[[#This Row],[Price (£)]]-letterprices2[[#This Row],[2007 value]]</f>
        <v>5.600000000000005E-2</v>
      </c>
      <c r="I4" s="64">
        <f>(letterprices2[[#This Row],[Workings]]/letterprices2[[#This Row],[2007 value]])*100</f>
        <v>11.522633744855977</v>
      </c>
      <c r="J4" s="61">
        <v>1</v>
      </c>
    </row>
    <row r="5" spans="1:10">
      <c r="A5" s="20">
        <v>41029</v>
      </c>
      <c r="B5" s="61" t="s">
        <v>37</v>
      </c>
      <c r="C5" s="61" t="s">
        <v>31</v>
      </c>
      <c r="D5" s="61" t="s">
        <v>42</v>
      </c>
      <c r="E5" s="61" t="s">
        <v>44</v>
      </c>
      <c r="F5" s="21">
        <v>0.67800000000000005</v>
      </c>
      <c r="G5" s="21">
        <f>F2</f>
        <v>0.48599999999999999</v>
      </c>
      <c r="H5" s="61">
        <f>letterprices2[[#This Row],[Price (£)]]-letterprices2[[#This Row],[2007 value]]</f>
        <v>0.19200000000000006</v>
      </c>
      <c r="I5" s="64">
        <f>(letterprices2[[#This Row],[Workings]]/letterprices2[[#This Row],[2007 value]])*100</f>
        <v>39.506172839506185</v>
      </c>
      <c r="J5" s="61">
        <v>1</v>
      </c>
    </row>
    <row r="6" spans="1:10">
      <c r="A6" s="20">
        <v>41365</v>
      </c>
      <c r="B6" s="61" t="s">
        <v>37</v>
      </c>
      <c r="C6" s="61" t="s">
        <v>31</v>
      </c>
      <c r="D6" s="61" t="s">
        <v>42</v>
      </c>
      <c r="E6" s="61" t="s">
        <v>44</v>
      </c>
      <c r="F6" s="21">
        <v>0.66</v>
      </c>
      <c r="G6" s="21">
        <f>F2</f>
        <v>0.48599999999999999</v>
      </c>
      <c r="H6" s="61">
        <f>letterprices2[[#This Row],[Price (£)]]-letterprices2[[#This Row],[2007 value]]</f>
        <v>0.17400000000000004</v>
      </c>
      <c r="I6" s="64">
        <f>(letterprices2[[#This Row],[Workings]]/letterprices2[[#This Row],[2007 value]])*100</f>
        <v>35.802469135802475</v>
      </c>
      <c r="J6" s="61">
        <v>1</v>
      </c>
    </row>
    <row r="7" spans="1:10">
      <c r="A7" s="20">
        <v>41729</v>
      </c>
      <c r="B7" s="61" t="s">
        <v>37</v>
      </c>
      <c r="C7" s="61" t="s">
        <v>31</v>
      </c>
      <c r="D7" s="61" t="s">
        <v>42</v>
      </c>
      <c r="E7" s="61" t="s">
        <v>44</v>
      </c>
      <c r="F7" s="21">
        <v>0.66700000000000004</v>
      </c>
      <c r="G7" s="21">
        <f>F2</f>
        <v>0.48599999999999999</v>
      </c>
      <c r="H7" s="61">
        <f>letterprices2[[#This Row],[Price (£)]]-letterprices2[[#This Row],[2007 value]]</f>
        <v>0.18100000000000005</v>
      </c>
      <c r="I7" s="64">
        <f>(letterprices2[[#This Row],[Workings]]/letterprices2[[#This Row],[2007 value]])*100</f>
        <v>37.242798353909478</v>
      </c>
      <c r="J7" s="61">
        <v>1</v>
      </c>
    </row>
    <row r="8" spans="1:10">
      <c r="A8" s="20">
        <v>42093</v>
      </c>
      <c r="B8" s="61" t="s">
        <v>37</v>
      </c>
      <c r="C8" s="61" t="s">
        <v>31</v>
      </c>
      <c r="D8" s="61" t="s">
        <v>42</v>
      </c>
      <c r="E8" s="61" t="s">
        <v>44</v>
      </c>
      <c r="F8" s="21">
        <v>0.67</v>
      </c>
      <c r="G8" s="21">
        <f>F2</f>
        <v>0.48599999999999999</v>
      </c>
      <c r="H8" s="61">
        <f>letterprices2[[#This Row],[Price (£)]]-letterprices2[[#This Row],[2007 value]]</f>
        <v>0.18400000000000005</v>
      </c>
      <c r="I8" s="64">
        <f>(letterprices2[[#This Row],[Workings]]/letterprices2[[#This Row],[2007 value]])*100</f>
        <v>37.860082304526763</v>
      </c>
      <c r="J8" s="61">
        <v>1</v>
      </c>
    </row>
    <row r="9" spans="1:10">
      <c r="A9" s="20">
        <v>42458</v>
      </c>
      <c r="B9" s="61" t="s">
        <v>37</v>
      </c>
      <c r="C9" s="61" t="s">
        <v>31</v>
      </c>
      <c r="D9" s="61" t="s">
        <v>42</v>
      </c>
      <c r="E9" s="61" t="s">
        <v>44</v>
      </c>
      <c r="F9" s="21">
        <v>0.68</v>
      </c>
      <c r="G9" s="21">
        <f>F2</f>
        <v>0.48599999999999999</v>
      </c>
      <c r="H9" s="61">
        <f>letterprices2[[#This Row],[Price (£)]]-letterprices2[[#This Row],[2007 value]]</f>
        <v>0.19400000000000006</v>
      </c>
      <c r="I9" s="64">
        <f>(letterprices2[[#This Row],[Workings]]/letterprices2[[#This Row],[2007 value]])*100</f>
        <v>39.917695473251044</v>
      </c>
      <c r="J9" s="61">
        <v>1</v>
      </c>
    </row>
    <row r="10" spans="1:10">
      <c r="A10" s="20">
        <v>42821</v>
      </c>
      <c r="B10" s="61" t="s">
        <v>37</v>
      </c>
      <c r="C10" s="61" t="s">
        <v>31</v>
      </c>
      <c r="D10" s="61" t="s">
        <v>42</v>
      </c>
      <c r="E10" s="61" t="s">
        <v>44</v>
      </c>
      <c r="F10" s="21">
        <v>0.68300000000000005</v>
      </c>
      <c r="G10" s="21">
        <f>F2</f>
        <v>0.48599999999999999</v>
      </c>
      <c r="H10" s="66">
        <f>letterprices2[[#This Row],[Price (£)]]-letterprices2[[#This Row],[2007 value]]</f>
        <v>0.19700000000000006</v>
      </c>
      <c r="I10" s="64">
        <f>(letterprices2[[#This Row],[Workings]]/letterprices2[[#This Row],[2007 value]])*100</f>
        <v>40.534979423868329</v>
      </c>
      <c r="J10" s="61">
        <v>1</v>
      </c>
    </row>
    <row r="11" spans="1:10">
      <c r="A11" s="20">
        <v>43185</v>
      </c>
      <c r="B11" s="61" t="s">
        <v>37</v>
      </c>
      <c r="C11" s="61" t="s">
        <v>31</v>
      </c>
      <c r="D11" s="61" t="s">
        <v>42</v>
      </c>
      <c r="E11" s="61" t="s">
        <v>44</v>
      </c>
      <c r="F11" s="21">
        <v>0.68500000000000005</v>
      </c>
      <c r="G11" s="21">
        <f>F2</f>
        <v>0.48599999999999999</v>
      </c>
      <c r="H11" s="66">
        <f>letterprices2[[#This Row],[Price (£)]]-letterprices2[[#This Row],[2007 value]]</f>
        <v>0.19900000000000007</v>
      </c>
      <c r="I11" s="64">
        <f>(letterprices2[[#This Row],[Workings]]/letterprices2[[#This Row],[2007 value]])*100</f>
        <v>40.946502057613181</v>
      </c>
      <c r="J11" s="61">
        <v>1</v>
      </c>
    </row>
    <row r="12" spans="1:10">
      <c r="A12" s="20">
        <v>43549</v>
      </c>
      <c r="B12" s="61" t="s">
        <v>37</v>
      </c>
      <c r="C12" s="61" t="s">
        <v>31</v>
      </c>
      <c r="D12" s="61" t="s">
        <v>42</v>
      </c>
      <c r="E12" s="61" t="s">
        <v>44</v>
      </c>
      <c r="F12" s="21">
        <v>0.7</v>
      </c>
      <c r="G12" s="21">
        <f>F2</f>
        <v>0.48599999999999999</v>
      </c>
      <c r="H12" s="66">
        <f>letterprices2[[#This Row],[Price (£)]]-letterprices2[[#This Row],[2007 value]]</f>
        <v>0.21399999999999997</v>
      </c>
      <c r="I12" s="64">
        <f>(letterprices2[[#This Row],[Workings]]/letterprices2[[#This Row],[2007 value]])*100</f>
        <v>44.032921810699584</v>
      </c>
      <c r="J12" s="61">
        <v>1</v>
      </c>
    </row>
    <row r="13" spans="1:10">
      <c r="A13" s="20">
        <v>39909</v>
      </c>
      <c r="B13" s="61" t="s">
        <v>346</v>
      </c>
      <c r="C13" s="61" t="s">
        <v>31</v>
      </c>
      <c r="D13" s="61" t="s">
        <v>42</v>
      </c>
      <c r="E13" s="61" t="s">
        <v>32</v>
      </c>
      <c r="F13" s="21">
        <v>0.44900000000000001</v>
      </c>
      <c r="G13" s="21">
        <f>letterprices2[[#This Row],[Price (£)]]</f>
        <v>0.44900000000000001</v>
      </c>
      <c r="H13" s="61">
        <f>letterprices2[[#This Row],[Price (£)]]-letterprices2[[#This Row],[2007 value]]</f>
        <v>0</v>
      </c>
      <c r="I13" s="64">
        <f>(letterprices2[[#This Row],[Workings]]/letterprices2[[#This Row],[2007 value]])*100</f>
        <v>0</v>
      </c>
      <c r="J13" s="61">
        <v>3</v>
      </c>
    </row>
    <row r="14" spans="1:10">
      <c r="A14" s="20">
        <v>40274</v>
      </c>
      <c r="B14" s="61" t="s">
        <v>346</v>
      </c>
      <c r="C14" s="61" t="s">
        <v>31</v>
      </c>
      <c r="D14" s="61" t="s">
        <v>42</v>
      </c>
      <c r="E14" s="61" t="s">
        <v>32</v>
      </c>
      <c r="F14" s="21">
        <v>0.439</v>
      </c>
      <c r="G14" s="21">
        <f>F13</f>
        <v>0.44900000000000001</v>
      </c>
      <c r="H14" s="61">
        <f>letterprices2[[#This Row],[Price (£)]]-letterprices2[[#This Row],[2007 value]]</f>
        <v>-1.0000000000000009E-2</v>
      </c>
      <c r="I14" s="64">
        <f>(letterprices2[[#This Row],[Workings]]/letterprices2[[#This Row],[2007 value]])*100</f>
        <v>-2.227171492204902</v>
      </c>
      <c r="J14" s="61">
        <v>3</v>
      </c>
    </row>
    <row r="15" spans="1:10">
      <c r="A15" s="20">
        <v>40637</v>
      </c>
      <c r="B15" s="61" t="s">
        <v>346</v>
      </c>
      <c r="C15" s="61" t="s">
        <v>31</v>
      </c>
      <c r="D15" s="61" t="s">
        <v>42</v>
      </c>
      <c r="E15" s="61" t="s">
        <v>32</v>
      </c>
      <c r="F15" s="21">
        <v>0.45900000000000002</v>
      </c>
      <c r="G15" s="21">
        <f>F13</f>
        <v>0.44900000000000001</v>
      </c>
      <c r="H15" s="61">
        <f>letterprices2[[#This Row],[Price (£)]]-letterprices2[[#This Row],[2007 value]]</f>
        <v>1.0000000000000009E-2</v>
      </c>
      <c r="I15" s="64">
        <f>(letterprices2[[#This Row],[Workings]]/letterprices2[[#This Row],[2007 value]])*100</f>
        <v>2.227171492204902</v>
      </c>
      <c r="J15" s="61">
        <v>3</v>
      </c>
    </row>
    <row r="16" spans="1:10">
      <c r="A16" s="20">
        <v>41029</v>
      </c>
      <c r="B16" s="61" t="s">
        <v>346</v>
      </c>
      <c r="C16" s="61" t="s">
        <v>31</v>
      </c>
      <c r="D16" s="61" t="s">
        <v>42</v>
      </c>
      <c r="E16" s="61" t="s">
        <v>32</v>
      </c>
      <c r="F16" s="21">
        <v>0.497</v>
      </c>
      <c r="G16" s="21">
        <f>F13</f>
        <v>0.44900000000000001</v>
      </c>
      <c r="H16" s="61">
        <f>letterprices2[[#This Row],[Price (£)]]-letterprices2[[#This Row],[2007 value]]</f>
        <v>4.7999999999999987E-2</v>
      </c>
      <c r="I16" s="64">
        <f>(letterprices2[[#This Row],[Workings]]/letterprices2[[#This Row],[2007 value]])*100</f>
        <v>10.690423162583516</v>
      </c>
      <c r="J16" s="61">
        <v>3</v>
      </c>
    </row>
    <row r="17" spans="1:10">
      <c r="A17" s="20">
        <v>41365</v>
      </c>
      <c r="B17" s="61" t="s">
        <v>346</v>
      </c>
      <c r="C17" s="61" t="s">
        <v>31</v>
      </c>
      <c r="D17" s="61" t="s">
        <v>42</v>
      </c>
      <c r="E17" s="61" t="s">
        <v>32</v>
      </c>
      <c r="F17" s="21">
        <v>0.51700000000000002</v>
      </c>
      <c r="G17" s="21">
        <f>F13</f>
        <v>0.44900000000000001</v>
      </c>
      <c r="H17" s="61">
        <f>letterprices2[[#This Row],[Price (£)]]-letterprices2[[#This Row],[2007 value]]</f>
        <v>6.8000000000000005E-2</v>
      </c>
      <c r="I17" s="64">
        <f>(letterprices2[[#This Row],[Workings]]/letterprices2[[#This Row],[2007 value]])*100</f>
        <v>15.144766146993319</v>
      </c>
      <c r="J17" s="61">
        <v>3</v>
      </c>
    </row>
    <row r="18" spans="1:10">
      <c r="A18" s="20">
        <v>41729</v>
      </c>
      <c r="B18" s="61" t="s">
        <v>346</v>
      </c>
      <c r="C18" s="61" t="s">
        <v>31</v>
      </c>
      <c r="D18" s="61" t="s">
        <v>42</v>
      </c>
      <c r="E18" s="61" t="s">
        <v>32</v>
      </c>
      <c r="F18" s="21">
        <v>0.53800000000000003</v>
      </c>
      <c r="G18" s="21">
        <f>F13</f>
        <v>0.44900000000000001</v>
      </c>
      <c r="H18" s="61">
        <f>letterprices2[[#This Row],[Price (£)]]-letterprices2[[#This Row],[2007 value]]</f>
        <v>8.9000000000000024E-2</v>
      </c>
      <c r="I18" s="64">
        <f>(letterprices2[[#This Row],[Workings]]/letterprices2[[#This Row],[2007 value]])*100</f>
        <v>19.821826280623615</v>
      </c>
      <c r="J18" s="61">
        <v>3</v>
      </c>
    </row>
    <row r="19" spans="1:10">
      <c r="A19" s="20">
        <v>42093</v>
      </c>
      <c r="B19" s="61" t="s">
        <v>346</v>
      </c>
      <c r="C19" s="61" t="s">
        <v>31</v>
      </c>
      <c r="D19" s="61" t="s">
        <v>42</v>
      </c>
      <c r="E19" s="61" t="s">
        <v>32</v>
      </c>
      <c r="F19" s="21">
        <v>0.55300000000000005</v>
      </c>
      <c r="G19" s="21">
        <f>F13</f>
        <v>0.44900000000000001</v>
      </c>
      <c r="H19" s="61">
        <f>letterprices2[[#This Row],[Price (£)]]-letterprices2[[#This Row],[2007 value]]</f>
        <v>0.10400000000000004</v>
      </c>
      <c r="I19" s="64">
        <f>(letterprices2[[#This Row],[Workings]]/letterprices2[[#This Row],[2007 value]])*100</f>
        <v>23.162583518930965</v>
      </c>
      <c r="J19" s="61">
        <v>3</v>
      </c>
    </row>
    <row r="20" spans="1:10">
      <c r="A20" s="20">
        <v>42458</v>
      </c>
      <c r="B20" s="61" t="s">
        <v>346</v>
      </c>
      <c r="C20" s="61" t="s">
        <v>31</v>
      </c>
      <c r="D20" s="61" t="s">
        <v>42</v>
      </c>
      <c r="E20" s="61" t="s">
        <v>32</v>
      </c>
      <c r="F20" s="21">
        <v>0.56299999999999994</v>
      </c>
      <c r="G20" s="21">
        <f>F13</f>
        <v>0.44900000000000001</v>
      </c>
      <c r="H20" s="61">
        <f>letterprices2[[#This Row],[Price (£)]]-letterprices2[[#This Row],[2007 value]]</f>
        <v>0.11399999999999993</v>
      </c>
      <c r="I20" s="64">
        <f>(letterprices2[[#This Row],[Workings]]/letterprices2[[#This Row],[2007 value]])*100</f>
        <v>25.389755011135843</v>
      </c>
      <c r="J20" s="61">
        <v>3</v>
      </c>
    </row>
    <row r="21" spans="1:10">
      <c r="A21" s="20">
        <v>42821</v>
      </c>
      <c r="B21" s="61" t="s">
        <v>346</v>
      </c>
      <c r="C21" s="61" t="s">
        <v>31</v>
      </c>
      <c r="D21" s="61" t="s">
        <v>42</v>
      </c>
      <c r="E21" s="61" t="s">
        <v>32</v>
      </c>
      <c r="F21" s="21">
        <v>0.59899999999999998</v>
      </c>
      <c r="G21" s="21">
        <f>F13</f>
        <v>0.44900000000000001</v>
      </c>
      <c r="H21" s="66">
        <f>letterprices2[[#This Row],[Price (£)]]-letterprices2[[#This Row],[2007 value]]</f>
        <v>0.14999999999999997</v>
      </c>
      <c r="I21" s="64">
        <f>(letterprices2[[#This Row],[Workings]]/letterprices2[[#This Row],[2007 value]])*100</f>
        <v>33.407572383073486</v>
      </c>
      <c r="J21" s="61">
        <v>3</v>
      </c>
    </row>
    <row r="22" spans="1:10">
      <c r="A22" s="20">
        <v>43185</v>
      </c>
      <c r="B22" s="61" t="s">
        <v>346</v>
      </c>
      <c r="C22" s="61" t="s">
        <v>31</v>
      </c>
      <c r="D22" s="61" t="s">
        <v>42</v>
      </c>
      <c r="E22" s="61" t="s">
        <v>32</v>
      </c>
      <c r="F22" s="21">
        <v>0.61399999999999999</v>
      </c>
      <c r="G22" s="21">
        <f>F13</f>
        <v>0.44900000000000001</v>
      </c>
      <c r="H22" s="66">
        <f>letterprices2[[#This Row],[Price (£)]]-letterprices2[[#This Row],[2007 value]]</f>
        <v>0.16499999999999998</v>
      </c>
      <c r="I22" s="64">
        <f>(letterprices2[[#This Row],[Workings]]/letterprices2[[#This Row],[2007 value]])*100</f>
        <v>36.74832962138084</v>
      </c>
      <c r="J22" s="61">
        <v>3</v>
      </c>
    </row>
    <row r="23" spans="1:10">
      <c r="A23" s="20">
        <v>43549</v>
      </c>
      <c r="B23" s="61" t="s">
        <v>346</v>
      </c>
      <c r="C23" s="61" t="s">
        <v>31</v>
      </c>
      <c r="D23" s="61" t="s">
        <v>42</v>
      </c>
      <c r="E23" s="61" t="s">
        <v>32</v>
      </c>
      <c r="F23" s="21">
        <v>0.64</v>
      </c>
      <c r="G23" s="21">
        <f>F13</f>
        <v>0.44900000000000001</v>
      </c>
      <c r="H23" s="66">
        <f>letterprices2[[#This Row],[Price (£)]]-letterprices2[[#This Row],[2007 value]]</f>
        <v>0.191</v>
      </c>
      <c r="I23" s="64">
        <f>(letterprices2[[#This Row],[Workings]]/letterprices2[[#This Row],[2007 value]])*100</f>
        <v>42.538975501113583</v>
      </c>
      <c r="J23" s="61">
        <v>3</v>
      </c>
    </row>
    <row r="24" spans="1:10">
      <c r="A24" s="20">
        <v>39909</v>
      </c>
      <c r="B24" s="61" t="s">
        <v>38</v>
      </c>
      <c r="C24" s="61" t="s">
        <v>31</v>
      </c>
      <c r="D24" s="61" t="s">
        <v>43</v>
      </c>
      <c r="E24" s="61" t="s">
        <v>44</v>
      </c>
      <c r="F24" s="67">
        <v>0.374</v>
      </c>
      <c r="G24" s="21">
        <f>letterprices2[[#This Row],[Price (£)]]</f>
        <v>0.374</v>
      </c>
      <c r="H24" s="61">
        <f>letterprices2[[#This Row],[Price (£)]]-letterprices2[[#This Row],[2007 value]]</f>
        <v>0</v>
      </c>
      <c r="I24" s="64">
        <f>(letterprices2[[#This Row],[Workings]]/letterprices2[[#This Row],[2007 value]])*100</f>
        <v>0</v>
      </c>
      <c r="J24" s="61">
        <v>2</v>
      </c>
    </row>
    <row r="25" spans="1:10">
      <c r="A25" s="20">
        <v>40274</v>
      </c>
      <c r="B25" s="61" t="s">
        <v>38</v>
      </c>
      <c r="C25" s="61" t="s">
        <v>31</v>
      </c>
      <c r="D25" s="61" t="s">
        <v>43</v>
      </c>
      <c r="E25" s="61" t="s">
        <v>44</v>
      </c>
      <c r="F25" s="67">
        <v>0.39</v>
      </c>
      <c r="G25" s="21">
        <f>F24</f>
        <v>0.374</v>
      </c>
      <c r="H25" s="61">
        <f>letterprices2[[#This Row],[Price (£)]]-letterprices2[[#This Row],[2007 value]]</f>
        <v>1.6000000000000014E-2</v>
      </c>
      <c r="I25" s="64">
        <f>(letterprices2[[#This Row],[Workings]]/letterprices2[[#This Row],[2007 value]])*100</f>
        <v>4.2780748663101642</v>
      </c>
      <c r="J25" s="61">
        <v>2</v>
      </c>
    </row>
    <row r="26" spans="1:10">
      <c r="A26" s="20">
        <v>40637</v>
      </c>
      <c r="B26" s="61" t="s">
        <v>38</v>
      </c>
      <c r="C26" s="61" t="s">
        <v>31</v>
      </c>
      <c r="D26" s="61" t="s">
        <v>43</v>
      </c>
      <c r="E26" s="61" t="s">
        <v>44</v>
      </c>
      <c r="F26" s="67">
        <v>0.42399999999999999</v>
      </c>
      <c r="G26" s="21">
        <f>F24</f>
        <v>0.374</v>
      </c>
      <c r="H26" s="61">
        <f>letterprices2[[#This Row],[Price (£)]]-letterprices2[[#This Row],[2007 value]]</f>
        <v>4.9999999999999989E-2</v>
      </c>
      <c r="I26" s="64">
        <f>(letterprices2[[#This Row],[Workings]]/letterprices2[[#This Row],[2007 value]])*100</f>
        <v>13.36898395721925</v>
      </c>
      <c r="J26" s="61">
        <v>2</v>
      </c>
    </row>
    <row r="27" spans="1:10">
      <c r="A27" s="20">
        <v>41029</v>
      </c>
      <c r="B27" s="61" t="s">
        <v>38</v>
      </c>
      <c r="C27" s="61" t="s">
        <v>31</v>
      </c>
      <c r="D27" s="61" t="s">
        <v>43</v>
      </c>
      <c r="E27" s="61" t="s">
        <v>44</v>
      </c>
      <c r="F27" s="67">
        <v>0.56499999999999995</v>
      </c>
      <c r="G27" s="21">
        <f>F24</f>
        <v>0.374</v>
      </c>
      <c r="H27" s="61">
        <f>letterprices2[[#This Row],[Price (£)]]-letterprices2[[#This Row],[2007 value]]</f>
        <v>0.19099999999999995</v>
      </c>
      <c r="I27" s="64">
        <f>(letterprices2[[#This Row],[Workings]]/letterprices2[[#This Row],[2007 value]])*100</f>
        <v>51.06951871657752</v>
      </c>
      <c r="J27" s="61">
        <v>2</v>
      </c>
    </row>
    <row r="28" spans="1:10">
      <c r="A28" s="20">
        <v>41365</v>
      </c>
      <c r="B28" s="61" t="s">
        <v>38</v>
      </c>
      <c r="C28" s="61" t="s">
        <v>31</v>
      </c>
      <c r="D28" s="61" t="s">
        <v>43</v>
      </c>
      <c r="E28" s="61" t="s">
        <v>44</v>
      </c>
      <c r="F28" s="67">
        <v>0.55000000000000004</v>
      </c>
      <c r="G28" s="21">
        <f>F24</f>
        <v>0.374</v>
      </c>
      <c r="H28" s="61">
        <f>letterprices2[[#This Row],[Price (£)]]-letterprices2[[#This Row],[2007 value]]</f>
        <v>0.17600000000000005</v>
      </c>
      <c r="I28" s="64">
        <f>(letterprices2[[#This Row],[Workings]]/letterprices2[[#This Row],[2007 value]])*100</f>
        <v>47.058823529411775</v>
      </c>
      <c r="J28" s="61">
        <v>2</v>
      </c>
    </row>
    <row r="29" spans="1:10">
      <c r="A29" s="20">
        <v>41729</v>
      </c>
      <c r="B29" s="61" t="s">
        <v>38</v>
      </c>
      <c r="C29" s="61" t="s">
        <v>31</v>
      </c>
      <c r="D29" s="61" t="s">
        <v>43</v>
      </c>
      <c r="E29" s="61" t="s">
        <v>44</v>
      </c>
      <c r="F29" s="67">
        <v>0.56999999999999995</v>
      </c>
      <c r="G29" s="21">
        <f>F24</f>
        <v>0.374</v>
      </c>
      <c r="H29" s="61">
        <f>letterprices2[[#This Row],[Price (£)]]-letterprices2[[#This Row],[2007 value]]</f>
        <v>0.19599999999999995</v>
      </c>
      <c r="I29" s="64">
        <f>(letterprices2[[#This Row],[Workings]]/letterprices2[[#This Row],[2007 value]])*100</f>
        <v>52.406417112299451</v>
      </c>
      <c r="J29" s="61">
        <v>2</v>
      </c>
    </row>
    <row r="30" spans="1:10">
      <c r="A30" s="20">
        <v>42093</v>
      </c>
      <c r="B30" s="61" t="s">
        <v>38</v>
      </c>
      <c r="C30" s="61" t="s">
        <v>31</v>
      </c>
      <c r="D30" s="61" t="s">
        <v>43</v>
      </c>
      <c r="E30" s="61" t="s">
        <v>44</v>
      </c>
      <c r="F30" s="67">
        <v>0.57499999999999996</v>
      </c>
      <c r="G30" s="21">
        <f>F24</f>
        <v>0.374</v>
      </c>
      <c r="H30" s="61">
        <f>letterprices2[[#This Row],[Price (£)]]-letterprices2[[#This Row],[2007 value]]</f>
        <v>0.20099999999999996</v>
      </c>
      <c r="I30" s="64">
        <f>(letterprices2[[#This Row],[Workings]]/letterprices2[[#This Row],[2007 value]])*100</f>
        <v>53.743315508021382</v>
      </c>
      <c r="J30" s="61">
        <v>2</v>
      </c>
    </row>
    <row r="31" spans="1:10">
      <c r="A31" s="20">
        <v>42458</v>
      </c>
      <c r="B31" s="61" t="s">
        <v>38</v>
      </c>
      <c r="C31" s="61" t="s">
        <v>31</v>
      </c>
      <c r="D31" s="61" t="s">
        <v>43</v>
      </c>
      <c r="E31" s="61" t="s">
        <v>44</v>
      </c>
      <c r="F31" s="67">
        <v>0.58499999999999996</v>
      </c>
      <c r="G31" s="21">
        <f>F24</f>
        <v>0.374</v>
      </c>
      <c r="H31" s="61">
        <f>letterprices2[[#This Row],[Price (£)]]-letterprices2[[#This Row],[2007 value]]</f>
        <v>0.21099999999999997</v>
      </c>
      <c r="I31" s="64">
        <f>(letterprices2[[#This Row],[Workings]]/letterprices2[[#This Row],[2007 value]])*100</f>
        <v>56.417112299465231</v>
      </c>
      <c r="J31" s="61">
        <v>2</v>
      </c>
    </row>
    <row r="32" spans="1:10">
      <c r="A32" s="20">
        <v>42821</v>
      </c>
      <c r="B32" s="61" t="s">
        <v>38</v>
      </c>
      <c r="C32" s="61" t="s">
        <v>31</v>
      </c>
      <c r="D32" s="61" t="s">
        <v>43</v>
      </c>
      <c r="E32" s="61" t="s">
        <v>44</v>
      </c>
      <c r="F32" s="67">
        <v>0.58899999999999997</v>
      </c>
      <c r="G32" s="21">
        <f>F24</f>
        <v>0.374</v>
      </c>
      <c r="H32" s="66">
        <f>letterprices2[[#This Row],[Price (£)]]-letterprices2[[#This Row],[2007 value]]</f>
        <v>0.21499999999999997</v>
      </c>
      <c r="I32" s="64">
        <f>(letterprices2[[#This Row],[Workings]]/letterprices2[[#This Row],[2007 value]])*100</f>
        <v>57.486631016042779</v>
      </c>
      <c r="J32" s="61">
        <v>2</v>
      </c>
    </row>
    <row r="33" spans="1:10">
      <c r="A33" s="20">
        <v>43185</v>
      </c>
      <c r="B33" s="61" t="s">
        <v>38</v>
      </c>
      <c r="C33" s="61" t="s">
        <v>31</v>
      </c>
      <c r="D33" s="61" t="s">
        <v>43</v>
      </c>
      <c r="E33" s="61" t="s">
        <v>44</v>
      </c>
      <c r="F33" s="21">
        <v>0.59299999999999997</v>
      </c>
      <c r="G33" s="21">
        <f>F24</f>
        <v>0.374</v>
      </c>
      <c r="H33" s="66">
        <f>letterprices2[[#This Row],[Price (£)]]-letterprices2[[#This Row],[2007 value]]</f>
        <v>0.21899999999999997</v>
      </c>
      <c r="I33" s="64">
        <f>(letterprices2[[#This Row],[Workings]]/letterprices2[[#This Row],[2007 value]])*100</f>
        <v>58.556149732620312</v>
      </c>
      <c r="J33" s="61">
        <v>2</v>
      </c>
    </row>
    <row r="34" spans="1:10">
      <c r="A34" s="20">
        <v>43549</v>
      </c>
      <c r="B34" s="61" t="s">
        <v>38</v>
      </c>
      <c r="C34" s="61" t="s">
        <v>31</v>
      </c>
      <c r="D34" s="61" t="s">
        <v>43</v>
      </c>
      <c r="E34" s="61" t="s">
        <v>44</v>
      </c>
      <c r="F34" s="21">
        <v>0.61</v>
      </c>
      <c r="G34" s="21">
        <f>F24</f>
        <v>0.374</v>
      </c>
      <c r="H34" s="66">
        <f>letterprices2[[#This Row],[Price (£)]]-letterprices2[[#This Row],[2007 value]]</f>
        <v>0.23599999999999999</v>
      </c>
      <c r="I34" s="64">
        <f>(letterprices2[[#This Row],[Workings]]/letterprices2[[#This Row],[2007 value]])*100</f>
        <v>63.101604278074866</v>
      </c>
      <c r="J34" s="61">
        <v>2</v>
      </c>
    </row>
    <row r="35" spans="1:10">
      <c r="A35" s="20">
        <v>39909</v>
      </c>
      <c r="B35" s="61" t="s">
        <v>347</v>
      </c>
      <c r="C35" s="61" t="s">
        <v>31</v>
      </c>
      <c r="D35" s="61" t="s">
        <v>43</v>
      </c>
      <c r="E35" s="61" t="s">
        <v>32</v>
      </c>
      <c r="F35" s="21">
        <v>0.312</v>
      </c>
      <c r="G35" s="21">
        <f>letterprices2[[#This Row],[Price (£)]]</f>
        <v>0.312</v>
      </c>
      <c r="H35" s="61">
        <f>letterprices2[[#This Row],[Price (£)]]-letterprices2[[#This Row],[2007 value]]</f>
        <v>0</v>
      </c>
      <c r="I35" s="64">
        <f>(letterprices2[[#This Row],[Workings]]/letterprices2[[#This Row],[2007 value]])*100</f>
        <v>0</v>
      </c>
      <c r="J35" s="61">
        <v>4</v>
      </c>
    </row>
    <row r="36" spans="1:10">
      <c r="A36" s="20">
        <v>40274</v>
      </c>
      <c r="B36" s="61" t="s">
        <v>347</v>
      </c>
      <c r="C36" s="61" t="s">
        <v>31</v>
      </c>
      <c r="D36" s="61" t="s">
        <v>43</v>
      </c>
      <c r="E36" s="61" t="s">
        <v>32</v>
      </c>
      <c r="F36" s="21">
        <v>0.30499999999999999</v>
      </c>
      <c r="G36" s="21">
        <f>F35</f>
        <v>0.312</v>
      </c>
      <c r="H36" s="61">
        <f>letterprices2[[#This Row],[Price (£)]]-letterprices2[[#This Row],[2007 value]]</f>
        <v>-7.0000000000000062E-3</v>
      </c>
      <c r="I36" s="64">
        <f>(letterprices2[[#This Row],[Workings]]/letterprices2[[#This Row],[2007 value]])*100</f>
        <v>-2.2435897435897458</v>
      </c>
      <c r="J36" s="61">
        <v>4</v>
      </c>
    </row>
    <row r="37" spans="1:10">
      <c r="A37" s="20">
        <v>40637</v>
      </c>
      <c r="B37" s="61" t="s">
        <v>347</v>
      </c>
      <c r="C37" s="61" t="s">
        <v>31</v>
      </c>
      <c r="D37" s="61" t="s">
        <v>43</v>
      </c>
      <c r="E37" s="61" t="s">
        <v>32</v>
      </c>
      <c r="F37" s="21">
        <v>0.33</v>
      </c>
      <c r="G37" s="21">
        <f>F35</f>
        <v>0.312</v>
      </c>
      <c r="H37" s="61">
        <f>letterprices2[[#This Row],[Price (£)]]-letterprices2[[#This Row],[2007 value]]</f>
        <v>1.8000000000000016E-2</v>
      </c>
      <c r="I37" s="64">
        <f>(letterprices2[[#This Row],[Workings]]/letterprices2[[#This Row],[2007 value]])*100</f>
        <v>5.7692307692307745</v>
      </c>
      <c r="J37" s="61">
        <v>4</v>
      </c>
    </row>
    <row r="38" spans="1:10">
      <c r="A38" s="20">
        <v>41029</v>
      </c>
      <c r="B38" s="61" t="s">
        <v>347</v>
      </c>
      <c r="C38" s="61" t="s">
        <v>31</v>
      </c>
      <c r="D38" s="61" t="s">
        <v>43</v>
      </c>
      <c r="E38" s="61" t="s">
        <v>32</v>
      </c>
      <c r="F38" s="21">
        <v>0.35</v>
      </c>
      <c r="G38" s="21">
        <f>F35</f>
        <v>0.312</v>
      </c>
      <c r="H38" s="61">
        <f>letterprices2[[#This Row],[Price (£)]]-letterprices2[[#This Row],[2007 value]]</f>
        <v>3.7999999999999978E-2</v>
      </c>
      <c r="I38" s="64">
        <f>(letterprices2[[#This Row],[Workings]]/letterprices2[[#This Row],[2007 value]])*100</f>
        <v>12.179487179487172</v>
      </c>
      <c r="J38" s="61">
        <v>4</v>
      </c>
    </row>
    <row r="39" spans="1:10">
      <c r="A39" s="20">
        <v>41365</v>
      </c>
      <c r="B39" s="61" t="s">
        <v>347</v>
      </c>
      <c r="C39" s="61" t="s">
        <v>31</v>
      </c>
      <c r="D39" s="61" t="s">
        <v>43</v>
      </c>
      <c r="E39" s="61" t="s">
        <v>32</v>
      </c>
      <c r="F39" s="21">
        <v>0.36299999999999999</v>
      </c>
      <c r="G39" s="21">
        <f>F35</f>
        <v>0.312</v>
      </c>
      <c r="H39" s="61">
        <f>letterprices2[[#This Row],[Price (£)]]-letterprices2[[#This Row],[2007 value]]</f>
        <v>5.099999999999999E-2</v>
      </c>
      <c r="I39" s="64">
        <f>(letterprices2[[#This Row],[Workings]]/letterprices2[[#This Row],[2007 value]])*100</f>
        <v>16.346153846153843</v>
      </c>
      <c r="J39" s="61">
        <v>4</v>
      </c>
    </row>
    <row r="40" spans="1:10">
      <c r="A40" s="20">
        <v>41729</v>
      </c>
      <c r="B40" s="61" t="s">
        <v>347</v>
      </c>
      <c r="C40" s="61" t="s">
        <v>31</v>
      </c>
      <c r="D40" s="61" t="s">
        <v>43</v>
      </c>
      <c r="E40" s="61" t="s">
        <v>32</v>
      </c>
      <c r="F40" s="21">
        <v>0.39800000000000002</v>
      </c>
      <c r="G40" s="21">
        <f>F35</f>
        <v>0.312</v>
      </c>
      <c r="H40" s="61">
        <f>letterprices2[[#This Row],[Price (£)]]-letterprices2[[#This Row],[2007 value]]</f>
        <v>8.6000000000000021E-2</v>
      </c>
      <c r="I40" s="64">
        <f>(letterprices2[[#This Row],[Workings]]/letterprices2[[#This Row],[2007 value]])*100</f>
        <v>27.564102564102573</v>
      </c>
      <c r="J40" s="61">
        <v>4</v>
      </c>
    </row>
    <row r="41" spans="1:10">
      <c r="A41" s="20">
        <v>42093</v>
      </c>
      <c r="B41" s="61" t="s">
        <v>347</v>
      </c>
      <c r="C41" s="61" t="s">
        <v>31</v>
      </c>
      <c r="D41" s="61" t="s">
        <v>43</v>
      </c>
      <c r="E41" s="61" t="s">
        <v>32</v>
      </c>
      <c r="F41" s="21">
        <v>0.41499999999999998</v>
      </c>
      <c r="G41" s="21">
        <f>F35</f>
        <v>0.312</v>
      </c>
      <c r="H41" s="61">
        <f>letterprices2[[#This Row],[Price (£)]]-letterprices2[[#This Row],[2007 value]]</f>
        <v>0.10299999999999998</v>
      </c>
      <c r="I41" s="64">
        <f>(letterprices2[[#This Row],[Workings]]/letterprices2[[#This Row],[2007 value]])*100</f>
        <v>33.012820512820504</v>
      </c>
      <c r="J41" s="61">
        <v>4</v>
      </c>
    </row>
    <row r="42" spans="1:10">
      <c r="A42" s="20">
        <v>42458</v>
      </c>
      <c r="B42" s="61" t="s">
        <v>347</v>
      </c>
      <c r="C42" s="61" t="s">
        <v>31</v>
      </c>
      <c r="D42" s="61" t="s">
        <v>43</v>
      </c>
      <c r="E42" s="61" t="s">
        <v>32</v>
      </c>
      <c r="F42" s="21">
        <v>0.42499999999999999</v>
      </c>
      <c r="G42" s="21">
        <f>F35</f>
        <v>0.312</v>
      </c>
      <c r="H42" s="61">
        <f>letterprices2[[#This Row],[Price (£)]]-letterprices2[[#This Row],[2007 value]]</f>
        <v>0.11299999999999999</v>
      </c>
      <c r="I42" s="64">
        <f>(letterprices2[[#This Row],[Workings]]/letterprices2[[#This Row],[2007 value]])*100</f>
        <v>36.217948717948715</v>
      </c>
      <c r="J42" s="61">
        <v>4</v>
      </c>
    </row>
    <row r="43" spans="1:10">
      <c r="A43" s="20">
        <v>42821</v>
      </c>
      <c r="B43" s="61" t="s">
        <v>347</v>
      </c>
      <c r="C43" s="61" t="s">
        <v>31</v>
      </c>
      <c r="D43" s="61" t="s">
        <v>43</v>
      </c>
      <c r="E43" s="61" t="s">
        <v>32</v>
      </c>
      <c r="F43" s="21">
        <v>0.43099999999999999</v>
      </c>
      <c r="G43" s="21">
        <f>F35</f>
        <v>0.312</v>
      </c>
      <c r="H43" s="66">
        <f>letterprices2[[#This Row],[Price (£)]]-letterprices2[[#This Row],[2007 value]]</f>
        <v>0.11899999999999999</v>
      </c>
      <c r="I43" s="64">
        <f>(letterprices2[[#This Row],[Workings]]/letterprices2[[#This Row],[2007 value]])*100</f>
        <v>38.141025641025635</v>
      </c>
      <c r="J43" s="61">
        <v>4</v>
      </c>
    </row>
    <row r="44" spans="1:10">
      <c r="A44" s="20">
        <v>43185</v>
      </c>
      <c r="B44" s="61" t="s">
        <v>347</v>
      </c>
      <c r="C44" s="61" t="s">
        <v>31</v>
      </c>
      <c r="D44" s="61" t="s">
        <v>43</v>
      </c>
      <c r="E44" s="61" t="s">
        <v>32</v>
      </c>
      <c r="F44" s="21">
        <v>0.45</v>
      </c>
      <c r="G44" s="21">
        <f>F35</f>
        <v>0.312</v>
      </c>
      <c r="H44" s="66">
        <f>letterprices2[[#This Row],[Price (£)]]-letterprices2[[#This Row],[2007 value]]</f>
        <v>0.13800000000000001</v>
      </c>
      <c r="I44" s="64">
        <f>(letterprices2[[#This Row],[Workings]]/letterprices2[[#This Row],[2007 value]])*100</f>
        <v>44.230769230769234</v>
      </c>
      <c r="J44" s="61">
        <v>4</v>
      </c>
    </row>
    <row r="45" spans="1:10">
      <c r="A45" s="20">
        <v>43549</v>
      </c>
      <c r="B45" s="61" t="s">
        <v>347</v>
      </c>
      <c r="C45" s="61" t="s">
        <v>31</v>
      </c>
      <c r="D45" s="61" t="s">
        <v>43</v>
      </c>
      <c r="E45" s="61" t="s">
        <v>32</v>
      </c>
      <c r="F45" s="21">
        <v>0.47</v>
      </c>
      <c r="G45" s="21">
        <f>F35</f>
        <v>0.312</v>
      </c>
      <c r="H45" s="66">
        <f>letterprices2[[#This Row],[Price (£)]]-letterprices2[[#This Row],[2007 value]]</f>
        <v>0.15799999999999997</v>
      </c>
      <c r="I45" s="64">
        <f>(letterprices2[[#This Row],[Workings]]/letterprices2[[#This Row],[2007 value]])*100</f>
        <v>50.641025641025628</v>
      </c>
      <c r="J45" s="61">
        <v>4</v>
      </c>
    </row>
    <row r="46" spans="1:10">
      <c r="A46" s="20">
        <v>39909</v>
      </c>
      <c r="B46" s="61" t="s">
        <v>39</v>
      </c>
      <c r="C46" s="61" t="s">
        <v>33</v>
      </c>
      <c r="D46" s="61" t="s">
        <v>42</v>
      </c>
      <c r="E46" s="61" t="s">
        <v>44</v>
      </c>
      <c r="F46" s="21">
        <v>0.91</v>
      </c>
      <c r="G46" s="21">
        <f>letterprices2[[#This Row],[Price (£)]]</f>
        <v>0.91</v>
      </c>
      <c r="H46" s="61">
        <f>letterprices2[[#This Row],[Price (£)]]-letterprices2[[#This Row],[2007 value]]</f>
        <v>0</v>
      </c>
      <c r="I46" s="64">
        <f>(letterprices2[[#This Row],[Workings]]/letterprices2[[#This Row],[2007 value]])*100</f>
        <v>0</v>
      </c>
      <c r="J46" s="61">
        <v>5</v>
      </c>
    </row>
    <row r="47" spans="1:10">
      <c r="A47" s="20">
        <v>40274</v>
      </c>
      <c r="B47" s="61" t="s">
        <v>39</v>
      </c>
      <c r="C47" s="61" t="s">
        <v>33</v>
      </c>
      <c r="D47" s="61" t="s">
        <v>42</v>
      </c>
      <c r="E47" s="61" t="s">
        <v>44</v>
      </c>
      <c r="F47" s="21">
        <v>0.96</v>
      </c>
      <c r="G47" s="21">
        <f>F46</f>
        <v>0.91</v>
      </c>
      <c r="H47" s="61">
        <f>letterprices2[[#This Row],[Price (£)]]-letterprices2[[#This Row],[2007 value]]</f>
        <v>4.9999999999999933E-2</v>
      </c>
      <c r="I47" s="64">
        <f>(letterprices2[[#This Row],[Workings]]/letterprices2[[#This Row],[2007 value]])*100</f>
        <v>5.4945054945054865</v>
      </c>
      <c r="J47" s="61">
        <v>5</v>
      </c>
    </row>
    <row r="48" spans="1:10">
      <c r="A48" s="20">
        <v>40637</v>
      </c>
      <c r="B48" s="61" t="s">
        <v>39</v>
      </c>
      <c r="C48" s="61" t="s">
        <v>33</v>
      </c>
      <c r="D48" s="61" t="s">
        <v>42</v>
      </c>
      <c r="E48" s="61" t="s">
        <v>44</v>
      </c>
      <c r="F48" s="21">
        <v>1.05</v>
      </c>
      <c r="G48" s="21">
        <f>F46</f>
        <v>0.91</v>
      </c>
      <c r="H48" s="61">
        <f>letterprices2[[#This Row],[Price (£)]]-letterprices2[[#This Row],[2007 value]]</f>
        <v>0.14000000000000001</v>
      </c>
      <c r="I48" s="64">
        <f>(letterprices2[[#This Row],[Workings]]/letterprices2[[#This Row],[2007 value]])*100</f>
        <v>15.384615384615385</v>
      </c>
      <c r="J48" s="61">
        <v>5</v>
      </c>
    </row>
    <row r="49" spans="1:10">
      <c r="A49" s="20">
        <v>41029</v>
      </c>
      <c r="B49" s="61" t="s">
        <v>39</v>
      </c>
      <c r="C49" s="61" t="s">
        <v>33</v>
      </c>
      <c r="D49" s="61" t="s">
        <v>42</v>
      </c>
      <c r="E49" s="61" t="s">
        <v>44</v>
      </c>
      <c r="F49" s="21">
        <v>1.17</v>
      </c>
      <c r="G49" s="21">
        <f>F46</f>
        <v>0.91</v>
      </c>
      <c r="H49" s="61">
        <f>letterprices2[[#This Row],[Price (£)]]-letterprices2[[#This Row],[2007 value]]</f>
        <v>0.2599999999999999</v>
      </c>
      <c r="I49" s="64">
        <f>(letterprices2[[#This Row],[Workings]]/letterprices2[[#This Row],[2007 value]])*100</f>
        <v>28.571428571428559</v>
      </c>
      <c r="J49" s="61">
        <v>5</v>
      </c>
    </row>
    <row r="50" spans="1:10">
      <c r="A50" s="20">
        <v>41365</v>
      </c>
      <c r="B50" s="61" t="s">
        <v>39</v>
      </c>
      <c r="C50" s="61" t="s">
        <v>33</v>
      </c>
      <c r="D50" s="61" t="s">
        <v>42</v>
      </c>
      <c r="E50" s="61" t="s">
        <v>44</v>
      </c>
      <c r="F50" s="21">
        <v>1.1399999999999999</v>
      </c>
      <c r="G50" s="21">
        <f>F46</f>
        <v>0.91</v>
      </c>
      <c r="H50" s="61">
        <f>letterprices2[[#This Row],[Price (£)]]-letterprices2[[#This Row],[2007 value]]</f>
        <v>0.22999999999999987</v>
      </c>
      <c r="I50" s="64">
        <f>(letterprices2[[#This Row],[Workings]]/letterprices2[[#This Row],[2007 value]])*100</f>
        <v>25.274725274725256</v>
      </c>
      <c r="J50" s="61">
        <v>5</v>
      </c>
    </row>
    <row r="51" spans="1:10">
      <c r="A51" s="20">
        <v>41729</v>
      </c>
      <c r="B51" s="61" t="s">
        <v>39</v>
      </c>
      <c r="C51" s="61" t="s">
        <v>33</v>
      </c>
      <c r="D51" s="61" t="s">
        <v>42</v>
      </c>
      <c r="E51" s="61" t="s">
        <v>44</v>
      </c>
      <c r="F51" s="21">
        <v>1.1499999999999999</v>
      </c>
      <c r="G51" s="21">
        <f>F46</f>
        <v>0.91</v>
      </c>
      <c r="H51" s="61">
        <f>letterprices2[[#This Row],[Price (£)]]-letterprices2[[#This Row],[2007 value]]</f>
        <v>0.23999999999999988</v>
      </c>
      <c r="I51" s="64">
        <f>(letterprices2[[#This Row],[Workings]]/letterprices2[[#This Row],[2007 value]])*100</f>
        <v>26.373626373626358</v>
      </c>
      <c r="J51" s="61">
        <v>5</v>
      </c>
    </row>
    <row r="52" spans="1:10">
      <c r="A52" s="20">
        <v>42093</v>
      </c>
      <c r="B52" s="61" t="s">
        <v>39</v>
      </c>
      <c r="C52" s="61" t="s">
        <v>33</v>
      </c>
      <c r="D52" s="61" t="s">
        <v>42</v>
      </c>
      <c r="E52" s="61" t="s">
        <v>44</v>
      </c>
      <c r="F52" s="21">
        <v>1.1599999999999999</v>
      </c>
      <c r="G52" s="21">
        <f>F46</f>
        <v>0.91</v>
      </c>
      <c r="H52" s="61">
        <f>letterprices2[[#This Row],[Price (£)]]-letterprices2[[#This Row],[2007 value]]</f>
        <v>0.24999999999999989</v>
      </c>
      <c r="I52" s="64">
        <f>(letterprices2[[#This Row],[Workings]]/letterprices2[[#This Row],[2007 value]])*100</f>
        <v>27.472527472527457</v>
      </c>
      <c r="J52" s="61">
        <v>5</v>
      </c>
    </row>
    <row r="53" spans="1:10">
      <c r="A53" s="20">
        <v>42458</v>
      </c>
      <c r="B53" s="61" t="s">
        <v>39</v>
      </c>
      <c r="C53" s="61" t="s">
        <v>33</v>
      </c>
      <c r="D53" s="61" t="s">
        <v>42</v>
      </c>
      <c r="E53" s="61" t="s">
        <v>44</v>
      </c>
      <c r="F53" s="21">
        <v>1.17</v>
      </c>
      <c r="G53" s="21">
        <f>F46</f>
        <v>0.91</v>
      </c>
      <c r="H53" s="61">
        <f>letterprices2[[#This Row],[Price (£)]]-letterprices2[[#This Row],[2007 value]]</f>
        <v>0.2599999999999999</v>
      </c>
      <c r="I53" s="64">
        <f>(letterprices2[[#This Row],[Workings]]/letterprices2[[#This Row],[2007 value]])*100</f>
        <v>28.571428571428559</v>
      </c>
      <c r="J53" s="61">
        <v>5</v>
      </c>
    </row>
    <row r="54" spans="1:10">
      <c r="A54" s="20">
        <v>42821</v>
      </c>
      <c r="B54" s="61" t="s">
        <v>39</v>
      </c>
      <c r="C54" s="61" t="s">
        <v>33</v>
      </c>
      <c r="D54" s="61" t="s">
        <v>42</v>
      </c>
      <c r="E54" s="61" t="s">
        <v>44</v>
      </c>
      <c r="F54" s="21">
        <v>1.17</v>
      </c>
      <c r="G54" s="21">
        <f>F46</f>
        <v>0.91</v>
      </c>
      <c r="H54" s="66">
        <f>letterprices2[[#This Row],[Price (£)]]-letterprices2[[#This Row],[2007 value]]</f>
        <v>0.2599999999999999</v>
      </c>
      <c r="I54" s="64">
        <f>(letterprices2[[#This Row],[Workings]]/letterprices2[[#This Row],[2007 value]])*100</f>
        <v>28.571428571428559</v>
      </c>
      <c r="J54" s="61">
        <v>5</v>
      </c>
    </row>
    <row r="55" spans="1:10">
      <c r="A55" s="20">
        <v>43185</v>
      </c>
      <c r="B55" s="61" t="s">
        <v>39</v>
      </c>
      <c r="C55" s="61" t="s">
        <v>33</v>
      </c>
      <c r="D55" s="61" t="s">
        <v>42</v>
      </c>
      <c r="E55" s="61" t="s">
        <v>44</v>
      </c>
      <c r="F55" s="21">
        <v>1.2</v>
      </c>
      <c r="G55" s="21">
        <f>F46</f>
        <v>0.91</v>
      </c>
      <c r="H55" s="66">
        <f>letterprices2[[#This Row],[Price (£)]]-letterprices2[[#This Row],[2007 value]]</f>
        <v>0.28999999999999992</v>
      </c>
      <c r="I55" s="64">
        <f>(letterprices2[[#This Row],[Workings]]/letterprices2[[#This Row],[2007 value]])*100</f>
        <v>31.868131868131861</v>
      </c>
      <c r="J55" s="61">
        <v>5</v>
      </c>
    </row>
    <row r="56" spans="1:10">
      <c r="A56" s="20">
        <v>43549</v>
      </c>
      <c r="B56" s="61" t="s">
        <v>39</v>
      </c>
      <c r="C56" s="61" t="s">
        <v>33</v>
      </c>
      <c r="D56" s="61" t="s">
        <v>42</v>
      </c>
      <c r="E56" s="61" t="s">
        <v>44</v>
      </c>
      <c r="F56" s="21">
        <v>1.24</v>
      </c>
      <c r="G56" s="21">
        <f>F46</f>
        <v>0.91</v>
      </c>
      <c r="H56" s="66">
        <f>letterprices2[[#This Row],[Price (£)]]-letterprices2[[#This Row],[2007 value]]</f>
        <v>0.32999999999999996</v>
      </c>
      <c r="I56" s="64">
        <f>(letterprices2[[#This Row],[Workings]]/letterprices2[[#This Row],[2007 value]])*100</f>
        <v>36.263736263736256</v>
      </c>
      <c r="J56" s="61">
        <v>5</v>
      </c>
    </row>
    <row r="57" spans="1:10">
      <c r="A57" s="20">
        <v>39909</v>
      </c>
      <c r="B57" s="61" t="s">
        <v>40</v>
      </c>
      <c r="C57" s="61" t="s">
        <v>33</v>
      </c>
      <c r="D57" s="61" t="s">
        <v>43</v>
      </c>
      <c r="E57" s="61" t="s">
        <v>44</v>
      </c>
      <c r="F57" s="21">
        <v>0.72</v>
      </c>
      <c r="G57" s="21">
        <f>letterprices2[[#This Row],[Price (£)]]</f>
        <v>0.72</v>
      </c>
      <c r="H57" s="61">
        <f>letterprices2[[#This Row],[Price (£)]]-letterprices2[[#This Row],[2007 value]]</f>
        <v>0</v>
      </c>
      <c r="I57" s="64">
        <f>(letterprices2[[#This Row],[Workings]]/letterprices2[[#This Row],[2007 value]])*100</f>
        <v>0</v>
      </c>
      <c r="J57" s="61">
        <v>6</v>
      </c>
    </row>
    <row r="58" spans="1:10">
      <c r="A58" s="20">
        <v>40274</v>
      </c>
      <c r="B58" s="61" t="s">
        <v>40</v>
      </c>
      <c r="C58" s="61" t="s">
        <v>33</v>
      </c>
      <c r="D58" s="61" t="s">
        <v>43</v>
      </c>
      <c r="E58" s="61" t="s">
        <v>44</v>
      </c>
      <c r="F58" s="21">
        <v>0.75</v>
      </c>
      <c r="G58" s="21">
        <f>F57</f>
        <v>0.72</v>
      </c>
      <c r="H58" s="61">
        <f>letterprices2[[#This Row],[Price (£)]]-letterprices2[[#This Row],[2007 value]]</f>
        <v>3.0000000000000027E-2</v>
      </c>
      <c r="I58" s="64">
        <f>(letterprices2[[#This Row],[Workings]]/letterprices2[[#This Row],[2007 value]])*100</f>
        <v>4.1666666666666705</v>
      </c>
      <c r="J58" s="61">
        <v>6</v>
      </c>
    </row>
    <row r="59" spans="1:10">
      <c r="A59" s="20">
        <v>40637</v>
      </c>
      <c r="B59" s="61" t="s">
        <v>40</v>
      </c>
      <c r="C59" s="61" t="s">
        <v>33</v>
      </c>
      <c r="D59" s="61" t="s">
        <v>43</v>
      </c>
      <c r="E59" s="61" t="s">
        <v>44</v>
      </c>
      <c r="F59" s="21">
        <v>0.83</v>
      </c>
      <c r="G59" s="21">
        <f>F57</f>
        <v>0.72</v>
      </c>
      <c r="H59" s="61">
        <f>letterprices2[[#This Row],[Price (£)]]-letterprices2[[#This Row],[2007 value]]</f>
        <v>0.10999999999999999</v>
      </c>
      <c r="I59" s="64">
        <f>(letterprices2[[#This Row],[Workings]]/letterprices2[[#This Row],[2007 value]])*100</f>
        <v>15.277777777777777</v>
      </c>
      <c r="J59" s="61">
        <v>6</v>
      </c>
    </row>
    <row r="60" spans="1:10">
      <c r="A60" s="20">
        <v>41029</v>
      </c>
      <c r="B60" s="61" t="s">
        <v>40</v>
      </c>
      <c r="C60" s="61" t="s">
        <v>33</v>
      </c>
      <c r="D60" s="61" t="s">
        <v>43</v>
      </c>
      <c r="E60" s="61" t="s">
        <v>44</v>
      </c>
      <c r="F60" s="21">
        <v>0.88</v>
      </c>
      <c r="G60" s="21">
        <f>F57</f>
        <v>0.72</v>
      </c>
      <c r="H60" s="61">
        <f>letterprices2[[#This Row],[Price (£)]]-letterprices2[[#This Row],[2007 value]]</f>
        <v>0.16000000000000003</v>
      </c>
      <c r="I60" s="64">
        <f>(letterprices2[[#This Row],[Workings]]/letterprices2[[#This Row],[2007 value]])*100</f>
        <v>22.222222222222225</v>
      </c>
      <c r="J60" s="61">
        <v>6</v>
      </c>
    </row>
    <row r="61" spans="1:10">
      <c r="A61" s="20">
        <v>41365</v>
      </c>
      <c r="B61" s="61" t="s">
        <v>40</v>
      </c>
      <c r="C61" s="61" t="s">
        <v>33</v>
      </c>
      <c r="D61" s="61" t="s">
        <v>43</v>
      </c>
      <c r="E61" s="61" t="s">
        <v>44</v>
      </c>
      <c r="F61" s="21">
        <v>0.91</v>
      </c>
      <c r="G61" s="21">
        <f>F57</f>
        <v>0.72</v>
      </c>
      <c r="H61" s="61">
        <f>letterprices2[[#This Row],[Price (£)]]-letterprices2[[#This Row],[2007 value]]</f>
        <v>0.19000000000000006</v>
      </c>
      <c r="I61" s="64">
        <f>(letterprices2[[#This Row],[Workings]]/letterprices2[[#This Row],[2007 value]])*100</f>
        <v>26.3888888888889</v>
      </c>
      <c r="J61" s="61">
        <v>6</v>
      </c>
    </row>
    <row r="62" spans="1:10">
      <c r="A62" s="20">
        <v>41729</v>
      </c>
      <c r="B62" s="61" t="s">
        <v>40</v>
      </c>
      <c r="C62" s="61" t="s">
        <v>33</v>
      </c>
      <c r="D62" s="61" t="s">
        <v>43</v>
      </c>
      <c r="E62" s="61" t="s">
        <v>44</v>
      </c>
      <c r="F62" s="21">
        <v>0.95</v>
      </c>
      <c r="G62" s="21">
        <f>F57</f>
        <v>0.72</v>
      </c>
      <c r="H62" s="61">
        <f>letterprices2[[#This Row],[Price (£)]]-letterprices2[[#This Row],[2007 value]]</f>
        <v>0.22999999999999998</v>
      </c>
      <c r="I62" s="64">
        <f>(letterprices2[[#This Row],[Workings]]/letterprices2[[#This Row],[2007 value]])*100</f>
        <v>31.944444444444443</v>
      </c>
      <c r="J62" s="61">
        <v>6</v>
      </c>
    </row>
    <row r="63" spans="1:10">
      <c r="A63" s="20">
        <v>42093</v>
      </c>
      <c r="B63" s="61" t="s">
        <v>40</v>
      </c>
      <c r="C63" s="61" t="s">
        <v>33</v>
      </c>
      <c r="D63" s="61" t="s">
        <v>43</v>
      </c>
      <c r="E63" s="61" t="s">
        <v>44</v>
      </c>
      <c r="F63" s="21">
        <v>0.95</v>
      </c>
      <c r="G63" s="21">
        <f>F57</f>
        <v>0.72</v>
      </c>
      <c r="H63" s="61">
        <f>letterprices2[[#This Row],[Price (£)]]-letterprices2[[#This Row],[2007 value]]</f>
        <v>0.22999999999999998</v>
      </c>
      <c r="I63" s="64">
        <f>(letterprices2[[#This Row],[Workings]]/letterprices2[[#This Row],[2007 value]])*100</f>
        <v>31.944444444444443</v>
      </c>
      <c r="J63" s="61">
        <v>6</v>
      </c>
    </row>
    <row r="64" spans="1:10">
      <c r="A64" s="20">
        <v>42458</v>
      </c>
      <c r="B64" s="61" t="s">
        <v>40</v>
      </c>
      <c r="C64" s="61" t="s">
        <v>33</v>
      </c>
      <c r="D64" s="61" t="s">
        <v>43</v>
      </c>
      <c r="E64" s="61" t="s">
        <v>44</v>
      </c>
      <c r="F64" s="21">
        <v>0.96</v>
      </c>
      <c r="G64" s="21">
        <f>F57</f>
        <v>0.72</v>
      </c>
      <c r="H64" s="61">
        <f>letterprices2[[#This Row],[Price (£)]]-letterprices2[[#This Row],[2007 value]]</f>
        <v>0.24</v>
      </c>
      <c r="I64" s="64">
        <f>(letterprices2[[#This Row],[Workings]]/letterprices2[[#This Row],[2007 value]])*100</f>
        <v>33.333333333333329</v>
      </c>
      <c r="J64" s="61">
        <v>6</v>
      </c>
    </row>
    <row r="65" spans="1:10">
      <c r="A65" s="20">
        <v>42821</v>
      </c>
      <c r="B65" s="61" t="s">
        <v>40</v>
      </c>
      <c r="C65" s="61" t="s">
        <v>33</v>
      </c>
      <c r="D65" s="61" t="s">
        <v>43</v>
      </c>
      <c r="E65" s="61" t="s">
        <v>44</v>
      </c>
      <c r="F65" s="21">
        <v>0.97</v>
      </c>
      <c r="G65" s="21">
        <f>F57</f>
        <v>0.72</v>
      </c>
      <c r="H65" s="66">
        <f>letterprices2[[#This Row],[Price (£)]]-letterprices2[[#This Row],[2007 value]]</f>
        <v>0.25</v>
      </c>
      <c r="I65" s="64">
        <f>(letterprices2[[#This Row],[Workings]]/letterprices2[[#This Row],[2007 value]])*100</f>
        <v>34.722222222222221</v>
      </c>
      <c r="J65" s="61">
        <v>6</v>
      </c>
    </row>
    <row r="66" spans="1:10">
      <c r="A66" s="20">
        <v>43185</v>
      </c>
      <c r="B66" s="61" t="s">
        <v>40</v>
      </c>
      <c r="C66" s="61" t="s">
        <v>33</v>
      </c>
      <c r="D66" s="61" t="s">
        <v>43</v>
      </c>
      <c r="E66" s="61" t="s">
        <v>44</v>
      </c>
      <c r="F66" s="21">
        <v>0.97</v>
      </c>
      <c r="G66" s="21">
        <f>F57</f>
        <v>0.72</v>
      </c>
      <c r="H66" s="66">
        <f>letterprices2[[#This Row],[Price (£)]]-letterprices2[[#This Row],[2007 value]]</f>
        <v>0.25</v>
      </c>
      <c r="I66" s="64">
        <f>(letterprices2[[#This Row],[Workings]]/letterprices2[[#This Row],[2007 value]])*100</f>
        <v>34.722222222222221</v>
      </c>
      <c r="J66" s="61">
        <v>6</v>
      </c>
    </row>
    <row r="67" spans="1:10">
      <c r="A67" s="20">
        <v>43549</v>
      </c>
      <c r="B67" s="61" t="s">
        <v>40</v>
      </c>
      <c r="C67" s="61" t="s">
        <v>33</v>
      </c>
      <c r="D67" s="61" t="s">
        <v>43</v>
      </c>
      <c r="E67" s="61" t="s">
        <v>44</v>
      </c>
      <c r="F67" s="21">
        <v>1</v>
      </c>
      <c r="G67" s="21">
        <f>F57</f>
        <v>0.72</v>
      </c>
      <c r="H67" s="66">
        <f>letterprices2[[#This Row],[Price (£)]]-letterprices2[[#This Row],[2007 value]]</f>
        <v>0.28000000000000003</v>
      </c>
      <c r="I67" s="64">
        <f>(letterprices2[[#This Row],[Workings]]/letterprices2[[#This Row],[2007 value]])*100</f>
        <v>38.888888888888893</v>
      </c>
      <c r="J67" s="61">
        <v>6</v>
      </c>
    </row>
    <row r="68" spans="1:10">
      <c r="A68" s="20">
        <v>39909</v>
      </c>
      <c r="B68" s="61" t="s">
        <v>81</v>
      </c>
      <c r="C68" s="61" t="s">
        <v>33</v>
      </c>
      <c r="D68" s="61" t="s">
        <v>42</v>
      </c>
      <c r="E68" s="61" t="s">
        <v>32</v>
      </c>
      <c r="F68" s="21">
        <v>0.8</v>
      </c>
      <c r="G68" s="21">
        <f>letterprices2[[#This Row],[Price (£)]]</f>
        <v>0.8</v>
      </c>
      <c r="H68" s="61">
        <f>letterprices2[[#This Row],[Price (£)]]-letterprices2[[#This Row],[2007 value]]</f>
        <v>0</v>
      </c>
      <c r="I68" s="64">
        <f>(letterprices2[[#This Row],[Workings]]/letterprices2[[#This Row],[2007 value]])*100</f>
        <v>0</v>
      </c>
      <c r="J68" s="61">
        <v>7</v>
      </c>
    </row>
    <row r="69" spans="1:10">
      <c r="A69" s="20">
        <v>40274</v>
      </c>
      <c r="B69" s="61" t="s">
        <v>81</v>
      </c>
      <c r="C69" s="61" t="s">
        <v>33</v>
      </c>
      <c r="D69" s="61" t="s">
        <v>42</v>
      </c>
      <c r="E69" s="61" t="s">
        <v>32</v>
      </c>
      <c r="F69" s="21">
        <v>0.78</v>
      </c>
      <c r="G69" s="21">
        <f>F68</f>
        <v>0.8</v>
      </c>
      <c r="H69" s="61">
        <f>letterprices2[[#This Row],[Price (£)]]-letterprices2[[#This Row],[2007 value]]</f>
        <v>-2.0000000000000018E-2</v>
      </c>
      <c r="I69" s="64">
        <f>(letterprices2[[#This Row],[Workings]]/letterprices2[[#This Row],[2007 value]])*100</f>
        <v>-2.5000000000000022</v>
      </c>
      <c r="J69" s="61">
        <v>7</v>
      </c>
    </row>
    <row r="70" spans="1:10">
      <c r="A70" s="20">
        <v>40637</v>
      </c>
      <c r="B70" s="61" t="s">
        <v>81</v>
      </c>
      <c r="C70" s="61" t="s">
        <v>33</v>
      </c>
      <c r="D70" s="61" t="s">
        <v>42</v>
      </c>
      <c r="E70" s="61" t="s">
        <v>32</v>
      </c>
      <c r="F70" s="21">
        <v>0.82</v>
      </c>
      <c r="G70" s="21">
        <f>F68</f>
        <v>0.8</v>
      </c>
      <c r="H70" s="61">
        <f>letterprices2[[#This Row],[Price (£)]]-letterprices2[[#This Row],[2007 value]]</f>
        <v>1.9999999999999907E-2</v>
      </c>
      <c r="I70" s="64">
        <f>(letterprices2[[#This Row],[Workings]]/letterprices2[[#This Row],[2007 value]])*100</f>
        <v>2.4999999999999885</v>
      </c>
      <c r="J70" s="61">
        <v>7</v>
      </c>
    </row>
    <row r="71" spans="1:10">
      <c r="A71" s="20">
        <v>41029</v>
      </c>
      <c r="B71" s="61" t="s">
        <v>81</v>
      </c>
      <c r="C71" s="61" t="s">
        <v>33</v>
      </c>
      <c r="D71" s="61" t="s">
        <v>42</v>
      </c>
      <c r="E71" s="61" t="s">
        <v>32</v>
      </c>
      <c r="F71" s="21">
        <v>0.92</v>
      </c>
      <c r="G71" s="21">
        <f>F68</f>
        <v>0.8</v>
      </c>
      <c r="H71" s="61">
        <f>letterprices2[[#This Row],[Price (£)]]-letterprices2[[#This Row],[2007 value]]</f>
        <v>0.12</v>
      </c>
      <c r="I71" s="64">
        <f>(letterprices2[[#This Row],[Workings]]/letterprices2[[#This Row],[2007 value]])*100</f>
        <v>15</v>
      </c>
      <c r="J71" s="61">
        <v>7</v>
      </c>
    </row>
    <row r="72" spans="1:10">
      <c r="A72" s="20">
        <v>41365</v>
      </c>
      <c r="B72" s="61" t="s">
        <v>81</v>
      </c>
      <c r="C72" s="61" t="s">
        <v>33</v>
      </c>
      <c r="D72" s="61" t="s">
        <v>42</v>
      </c>
      <c r="E72" s="61" t="s">
        <v>32</v>
      </c>
      <c r="F72" s="21">
        <v>0.97</v>
      </c>
      <c r="G72" s="21">
        <f>F68</f>
        <v>0.8</v>
      </c>
      <c r="H72" s="61">
        <f>letterprices2[[#This Row],[Price (£)]]-letterprices2[[#This Row],[2007 value]]</f>
        <v>0.16999999999999993</v>
      </c>
      <c r="I72" s="64">
        <f>(letterprices2[[#This Row],[Workings]]/letterprices2[[#This Row],[2007 value]])*100</f>
        <v>21.249999999999993</v>
      </c>
      <c r="J72" s="61">
        <v>7</v>
      </c>
    </row>
    <row r="73" spans="1:10">
      <c r="A73" s="20">
        <v>41729</v>
      </c>
      <c r="B73" s="61" t="s">
        <v>81</v>
      </c>
      <c r="C73" s="61" t="s">
        <v>33</v>
      </c>
      <c r="D73" s="61" t="s">
        <v>42</v>
      </c>
      <c r="E73" s="61" t="s">
        <v>32</v>
      </c>
      <c r="F73" s="21">
        <v>0.99</v>
      </c>
      <c r="G73" s="21">
        <f>F68</f>
        <v>0.8</v>
      </c>
      <c r="H73" s="61">
        <f>letterprices2[[#This Row],[Price (£)]]-letterprices2[[#This Row],[2007 value]]</f>
        <v>0.18999999999999995</v>
      </c>
      <c r="I73" s="64">
        <f>(letterprices2[[#This Row],[Workings]]/letterprices2[[#This Row],[2007 value]])*100</f>
        <v>23.749999999999993</v>
      </c>
      <c r="J73" s="61">
        <v>7</v>
      </c>
    </row>
    <row r="74" spans="1:10">
      <c r="A74" s="20">
        <v>42093</v>
      </c>
      <c r="B74" s="61" t="s">
        <v>81</v>
      </c>
      <c r="C74" s="61" t="s">
        <v>33</v>
      </c>
      <c r="D74" s="61" t="s">
        <v>42</v>
      </c>
      <c r="E74" s="61" t="s">
        <v>32</v>
      </c>
      <c r="F74" s="21">
        <v>1.03</v>
      </c>
      <c r="G74" s="21">
        <f>F68</f>
        <v>0.8</v>
      </c>
      <c r="H74" s="61">
        <f>letterprices2[[#This Row],[Price (£)]]-letterprices2[[#This Row],[2007 value]]</f>
        <v>0.22999999999999998</v>
      </c>
      <c r="I74" s="64">
        <f>(letterprices2[[#This Row],[Workings]]/letterprices2[[#This Row],[2007 value]])*100</f>
        <v>28.749999999999996</v>
      </c>
      <c r="J74" s="61">
        <v>7</v>
      </c>
    </row>
    <row r="75" spans="1:10">
      <c r="A75" s="20">
        <v>42458</v>
      </c>
      <c r="B75" s="61" t="s">
        <v>81</v>
      </c>
      <c r="C75" s="61" t="s">
        <v>33</v>
      </c>
      <c r="D75" s="61" t="s">
        <v>42</v>
      </c>
      <c r="E75" s="61" t="s">
        <v>32</v>
      </c>
      <c r="F75" s="21">
        <v>1.08</v>
      </c>
      <c r="G75" s="21">
        <f>F68</f>
        <v>0.8</v>
      </c>
      <c r="H75" s="61">
        <f>letterprices2[[#This Row],[Price (£)]]-letterprices2[[#This Row],[2007 value]]</f>
        <v>0.28000000000000003</v>
      </c>
      <c r="I75" s="64">
        <f>(letterprices2[[#This Row],[Workings]]/letterprices2[[#This Row],[2007 value]])*100</f>
        <v>35</v>
      </c>
      <c r="J75" s="61">
        <v>7</v>
      </c>
    </row>
    <row r="76" spans="1:10">
      <c r="A76" s="20">
        <v>42821</v>
      </c>
      <c r="B76" s="61" t="s">
        <v>81</v>
      </c>
      <c r="C76" s="61" t="s">
        <v>33</v>
      </c>
      <c r="D76" s="61" t="s">
        <v>42</v>
      </c>
      <c r="E76" s="61" t="s">
        <v>32</v>
      </c>
      <c r="F76" s="21">
        <v>1.1599999999999999</v>
      </c>
      <c r="G76" s="21">
        <f>F68</f>
        <v>0.8</v>
      </c>
      <c r="H76" s="66">
        <f>letterprices2[[#This Row],[Price (£)]]-letterprices2[[#This Row],[2007 value]]</f>
        <v>0.35999999999999988</v>
      </c>
      <c r="I76" s="64">
        <f>(letterprices2[[#This Row],[Workings]]/letterprices2[[#This Row],[2007 value]])*100</f>
        <v>44.999999999999986</v>
      </c>
      <c r="J76" s="61">
        <v>7</v>
      </c>
    </row>
    <row r="77" spans="1:10">
      <c r="A77" s="20">
        <v>43185</v>
      </c>
      <c r="B77" s="61" t="s">
        <v>81</v>
      </c>
      <c r="C77" s="61" t="s">
        <v>33</v>
      </c>
      <c r="D77" s="61" t="s">
        <v>42</v>
      </c>
      <c r="E77" s="61" t="s">
        <v>32</v>
      </c>
      <c r="F77" s="21">
        <v>1.19</v>
      </c>
      <c r="G77" s="21">
        <f>F68</f>
        <v>0.8</v>
      </c>
      <c r="H77" s="66">
        <f>letterprices2[[#This Row],[Price (£)]]-letterprices2[[#This Row],[2007 value]]</f>
        <v>0.3899999999999999</v>
      </c>
      <c r="I77" s="64">
        <f>(letterprices2[[#This Row],[Workings]]/letterprices2[[#This Row],[2007 value]])*100</f>
        <v>48.749999999999986</v>
      </c>
      <c r="J77" s="61">
        <v>7</v>
      </c>
    </row>
    <row r="78" spans="1:10">
      <c r="A78" s="20">
        <v>43549</v>
      </c>
      <c r="B78" s="61" t="s">
        <v>81</v>
      </c>
      <c r="C78" s="61" t="s">
        <v>33</v>
      </c>
      <c r="D78" s="61" t="s">
        <v>42</v>
      </c>
      <c r="E78" s="61" t="s">
        <v>32</v>
      </c>
      <c r="F78" s="21">
        <v>1.24</v>
      </c>
      <c r="G78" s="21">
        <f>G68</f>
        <v>0.8</v>
      </c>
      <c r="H78" s="66">
        <f>letterprices2[[#This Row],[Price (£)]]-letterprices2[[#This Row],[2007 value]]</f>
        <v>0.43999999999999995</v>
      </c>
      <c r="I78" s="64">
        <f>(letterprices2[[#This Row],[Workings]]/letterprices2[[#This Row],[2007 value]])*100</f>
        <v>54.999999999999993</v>
      </c>
      <c r="J78" s="61">
        <v>7</v>
      </c>
    </row>
    <row r="79" spans="1:10">
      <c r="A79" s="20">
        <v>39909</v>
      </c>
      <c r="B79" s="61" t="s">
        <v>82</v>
      </c>
      <c r="C79" s="61" t="s">
        <v>33</v>
      </c>
      <c r="D79" s="61" t="s">
        <v>43</v>
      </c>
      <c r="E79" s="61" t="s">
        <v>32</v>
      </c>
      <c r="F79" s="21">
        <v>0.65</v>
      </c>
      <c r="G79" s="21">
        <f>letterprices2[[#This Row],[Price (£)]]</f>
        <v>0.65</v>
      </c>
      <c r="H79" s="61">
        <f>letterprices2[[#This Row],[Price (£)]]-letterprices2[[#This Row],[2007 value]]</f>
        <v>0</v>
      </c>
      <c r="I79" s="64">
        <f>(letterprices2[[#This Row],[Workings]]/letterprices2[[#This Row],[2007 value]])*100</f>
        <v>0</v>
      </c>
      <c r="J79" s="61">
        <v>8</v>
      </c>
    </row>
    <row r="80" spans="1:10">
      <c r="A80" s="20">
        <v>40274</v>
      </c>
      <c r="B80" s="61" t="s">
        <v>82</v>
      </c>
      <c r="C80" s="61" t="s">
        <v>33</v>
      </c>
      <c r="D80" s="61" t="s">
        <v>43</v>
      </c>
      <c r="E80" s="61" t="s">
        <v>32</v>
      </c>
      <c r="F80" s="21">
        <v>0.63</v>
      </c>
      <c r="G80" s="21">
        <f>F79</f>
        <v>0.65</v>
      </c>
      <c r="H80" s="61">
        <f>letterprices2[[#This Row],[Price (£)]]-letterprices2[[#This Row],[2007 value]]</f>
        <v>-2.0000000000000018E-2</v>
      </c>
      <c r="I80" s="64">
        <f>(letterprices2[[#This Row],[Workings]]/letterprices2[[#This Row],[2007 value]])*100</f>
        <v>-3.0769230769230793</v>
      </c>
      <c r="J80" s="61">
        <v>8</v>
      </c>
    </row>
    <row r="81" spans="1:10">
      <c r="A81" s="20">
        <v>40637</v>
      </c>
      <c r="B81" s="61" t="s">
        <v>82</v>
      </c>
      <c r="C81" s="61" t="s">
        <v>33</v>
      </c>
      <c r="D81" s="61" t="s">
        <v>43</v>
      </c>
      <c r="E81" s="61" t="s">
        <v>32</v>
      </c>
      <c r="F81" s="21">
        <v>0.67</v>
      </c>
      <c r="G81" s="21">
        <f>F79</f>
        <v>0.65</v>
      </c>
      <c r="H81" s="61">
        <f>letterprices2[[#This Row],[Price (£)]]-letterprices2[[#This Row],[2007 value]]</f>
        <v>2.0000000000000018E-2</v>
      </c>
      <c r="I81" s="64">
        <f>(letterprices2[[#This Row],[Workings]]/letterprices2[[#This Row],[2007 value]])*100</f>
        <v>3.0769230769230793</v>
      </c>
      <c r="J81" s="61">
        <v>8</v>
      </c>
    </row>
    <row r="82" spans="1:10">
      <c r="A82" s="20">
        <v>41029</v>
      </c>
      <c r="B82" s="61" t="s">
        <v>82</v>
      </c>
      <c r="C82" s="61" t="s">
        <v>33</v>
      </c>
      <c r="D82" s="61" t="s">
        <v>43</v>
      </c>
      <c r="E82" s="61" t="s">
        <v>32</v>
      </c>
      <c r="F82" s="21">
        <v>0.71</v>
      </c>
      <c r="G82" s="21">
        <f>F79</f>
        <v>0.65</v>
      </c>
      <c r="H82" s="61">
        <f>letterprices2[[#This Row],[Price (£)]]-letterprices2[[#This Row],[2007 value]]</f>
        <v>5.9999999999999942E-2</v>
      </c>
      <c r="I82" s="64">
        <f>(letterprices2[[#This Row],[Workings]]/letterprices2[[#This Row],[2007 value]])*100</f>
        <v>9.2307692307692211</v>
      </c>
      <c r="J82" s="61">
        <v>8</v>
      </c>
    </row>
    <row r="83" spans="1:10">
      <c r="A83" s="20">
        <v>41365</v>
      </c>
      <c r="B83" s="61" t="s">
        <v>82</v>
      </c>
      <c r="C83" s="61" t="s">
        <v>33</v>
      </c>
      <c r="D83" s="61" t="s">
        <v>43</v>
      </c>
      <c r="E83" s="61" t="s">
        <v>32</v>
      </c>
      <c r="F83" s="21">
        <v>0.8</v>
      </c>
      <c r="G83" s="21">
        <f>F79</f>
        <v>0.65</v>
      </c>
      <c r="H83" s="61">
        <f>letterprices2[[#This Row],[Price (£)]]-letterprices2[[#This Row],[2007 value]]</f>
        <v>0.15000000000000002</v>
      </c>
      <c r="I83" s="64">
        <f>(letterprices2[[#This Row],[Workings]]/letterprices2[[#This Row],[2007 value]])*100</f>
        <v>23.076923076923077</v>
      </c>
      <c r="J83" s="61">
        <v>8</v>
      </c>
    </row>
    <row r="84" spans="1:10">
      <c r="A84" s="20">
        <v>41729</v>
      </c>
      <c r="B84" s="61" t="s">
        <v>82</v>
      </c>
      <c r="C84" s="61" t="s">
        <v>33</v>
      </c>
      <c r="D84" s="61" t="s">
        <v>43</v>
      </c>
      <c r="E84" s="61" t="s">
        <v>32</v>
      </c>
      <c r="F84" s="21">
        <v>0.81</v>
      </c>
      <c r="G84" s="21">
        <f>F79</f>
        <v>0.65</v>
      </c>
      <c r="H84" s="61">
        <f>letterprices2[[#This Row],[Price (£)]]-letterprices2[[#This Row],[2007 value]]</f>
        <v>0.16000000000000003</v>
      </c>
      <c r="I84" s="64">
        <f>(letterprices2[[#This Row],[Workings]]/letterprices2[[#This Row],[2007 value]])*100</f>
        <v>24.61538461538462</v>
      </c>
      <c r="J84" s="61">
        <v>8</v>
      </c>
    </row>
    <row r="85" spans="1:10">
      <c r="A85" s="20">
        <v>42093</v>
      </c>
      <c r="B85" s="61" t="s">
        <v>82</v>
      </c>
      <c r="C85" s="61" t="s">
        <v>33</v>
      </c>
      <c r="D85" s="61" t="s">
        <v>43</v>
      </c>
      <c r="E85" s="61" t="s">
        <v>32</v>
      </c>
      <c r="F85" s="21">
        <v>0.83</v>
      </c>
      <c r="G85" s="21">
        <f>F79</f>
        <v>0.65</v>
      </c>
      <c r="H85" s="61">
        <f>letterprices2[[#This Row],[Price (£)]]-letterprices2[[#This Row],[2007 value]]</f>
        <v>0.17999999999999994</v>
      </c>
      <c r="I85" s="64">
        <f>(letterprices2[[#This Row],[Workings]]/letterprices2[[#This Row],[2007 value]])*100</f>
        <v>27.692307692307683</v>
      </c>
      <c r="J85" s="61">
        <v>8</v>
      </c>
    </row>
    <row r="86" spans="1:10">
      <c r="A86" s="20">
        <v>42458</v>
      </c>
      <c r="B86" s="61" t="s">
        <v>82</v>
      </c>
      <c r="C86" s="61" t="s">
        <v>33</v>
      </c>
      <c r="D86" s="61" t="s">
        <v>43</v>
      </c>
      <c r="E86" s="61" t="s">
        <v>32</v>
      </c>
      <c r="F86" s="21">
        <v>0.88</v>
      </c>
      <c r="G86" s="21">
        <f>F79</f>
        <v>0.65</v>
      </c>
      <c r="H86" s="61">
        <f>letterprices2[[#This Row],[Price (£)]]-letterprices2[[#This Row],[2007 value]]</f>
        <v>0.22999999999999998</v>
      </c>
      <c r="I86" s="64">
        <f>(letterprices2[[#This Row],[Workings]]/letterprices2[[#This Row],[2007 value]])*100</f>
        <v>35.38461538461538</v>
      </c>
      <c r="J86" s="61">
        <v>8</v>
      </c>
    </row>
    <row r="87" spans="1:10">
      <c r="A87" s="20">
        <v>42821</v>
      </c>
      <c r="B87" s="61" t="s">
        <v>82</v>
      </c>
      <c r="C87" s="61" t="s">
        <v>33</v>
      </c>
      <c r="D87" s="61" t="s">
        <v>43</v>
      </c>
      <c r="E87" s="61" t="s">
        <v>32</v>
      </c>
      <c r="F87" s="21">
        <v>0.89</v>
      </c>
      <c r="G87" s="21">
        <f>F79</f>
        <v>0.65</v>
      </c>
      <c r="H87" s="66">
        <f>letterprices2[[#This Row],[Price (£)]]-letterprices2[[#This Row],[2007 value]]</f>
        <v>0.24</v>
      </c>
      <c r="I87" s="64">
        <f>(letterprices2[[#This Row],[Workings]]/letterprices2[[#This Row],[2007 value]])*100</f>
        <v>36.92307692307692</v>
      </c>
      <c r="J87" s="61">
        <v>8</v>
      </c>
    </row>
    <row r="88" spans="1:10">
      <c r="A88" s="20">
        <v>43185</v>
      </c>
      <c r="B88" s="61" t="s">
        <v>82</v>
      </c>
      <c r="C88" s="61" t="s">
        <v>33</v>
      </c>
      <c r="D88" s="61" t="s">
        <v>43</v>
      </c>
      <c r="E88" s="61" t="s">
        <v>32</v>
      </c>
      <c r="F88" s="21">
        <v>0.92</v>
      </c>
      <c r="G88" s="21">
        <f>F79</f>
        <v>0.65</v>
      </c>
      <c r="H88" s="66">
        <f>letterprices2[[#This Row],[Price (£)]]-letterprices2[[#This Row],[2007 value]]</f>
        <v>0.27</v>
      </c>
      <c r="I88" s="64">
        <f>(letterprices2[[#This Row],[Workings]]/letterprices2[[#This Row],[2007 value]])*100</f>
        <v>41.53846153846154</v>
      </c>
      <c r="J88" s="61">
        <v>8</v>
      </c>
    </row>
    <row r="89" spans="1:10">
      <c r="A89" s="20">
        <v>43549</v>
      </c>
      <c r="B89" s="61" t="s">
        <v>82</v>
      </c>
      <c r="C89" s="61" t="s">
        <v>33</v>
      </c>
      <c r="D89" s="61" t="s">
        <v>43</v>
      </c>
      <c r="E89" s="61" t="s">
        <v>32</v>
      </c>
      <c r="F89" s="21">
        <v>0.96</v>
      </c>
      <c r="G89" s="21">
        <f>F79</f>
        <v>0.65</v>
      </c>
      <c r="H89" s="66">
        <f>letterprices2[[#This Row],[Price (£)]]-letterprices2[[#This Row],[2007 value]]</f>
        <v>0.30999999999999994</v>
      </c>
      <c r="I89" s="64">
        <f>(letterprices2[[#This Row],[Workings]]/letterprices2[[#This Row],[2007 value]])*100</f>
        <v>47.692307692307686</v>
      </c>
      <c r="J89" s="61">
        <v>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89"/>
  <sheetViews>
    <sheetView zoomScaleNormal="100" workbookViewId="0">
      <selection activeCell="F2" sqref="F2"/>
    </sheetView>
  </sheetViews>
  <sheetFormatPr defaultRowHeight="14.5"/>
  <cols>
    <col min="1" max="1" width="11.453125" style="1" customWidth="1"/>
    <col min="2" max="2" width="22.6328125" bestFit="1" customWidth="1"/>
    <col min="3" max="3" width="10.81640625" bestFit="1" customWidth="1"/>
    <col min="4" max="4" width="7.453125" bestFit="1" customWidth="1"/>
    <col min="5" max="5" width="8.36328125" customWidth="1"/>
    <col min="6" max="6" width="9.81640625" customWidth="1"/>
    <col min="7" max="7" width="12.6328125" bestFit="1" customWidth="1"/>
    <col min="8" max="8" width="9.81640625" customWidth="1"/>
    <col min="9" max="9" width="25.08984375" style="30" customWidth="1"/>
    <col min="10" max="10" width="9.81640625" style="58" customWidth="1"/>
    <col min="12" max="12" width="10.1796875" bestFit="1" customWidth="1"/>
  </cols>
  <sheetData>
    <row r="1" spans="1:15" s="8" customFormat="1">
      <c r="A1" s="9" t="s">
        <v>25</v>
      </c>
      <c r="B1" s="9" t="s">
        <v>41</v>
      </c>
      <c r="C1" s="9" t="s">
        <v>34</v>
      </c>
      <c r="D1" s="9" t="s">
        <v>47</v>
      </c>
      <c r="E1" s="9" t="s">
        <v>48</v>
      </c>
      <c r="F1" s="9" t="s">
        <v>355</v>
      </c>
      <c r="G1" s="33" t="s">
        <v>370</v>
      </c>
      <c r="H1" s="33" t="s">
        <v>89</v>
      </c>
      <c r="I1" s="34" t="s">
        <v>88</v>
      </c>
      <c r="J1" s="55" t="s">
        <v>394</v>
      </c>
      <c r="K1" s="8" t="s">
        <v>80</v>
      </c>
    </row>
    <row r="2" spans="1:15" s="8" customFormat="1">
      <c r="A2" s="37">
        <v>39909</v>
      </c>
      <c r="B2" s="1" t="s">
        <v>1</v>
      </c>
      <c r="C2" s="1" t="s">
        <v>42</v>
      </c>
      <c r="D2" s="1" t="s">
        <v>46</v>
      </c>
      <c r="E2" s="1" t="s">
        <v>45</v>
      </c>
      <c r="F2" s="3">
        <v>2.63</v>
      </c>
      <c r="G2" s="3">
        <f>Table4[[#This Row],[Price (pounds)]]</f>
        <v>2.63</v>
      </c>
      <c r="H2" s="3">
        <f>Table4[[#This Row],[Price (pounds)]]-Table4[[#This Row],[2009 value]]</f>
        <v>0</v>
      </c>
      <c r="I2" s="36">
        <f>(Table4[[#This Row],[Workings]]/Table4[[#This Row],[2009 value]])*100</f>
        <v>0</v>
      </c>
      <c r="J2" s="56">
        <v>1</v>
      </c>
    </row>
    <row r="3" spans="1:15">
      <c r="A3" s="38">
        <v>40274</v>
      </c>
      <c r="B3" s="1" t="s">
        <v>1</v>
      </c>
      <c r="C3" s="1" t="s">
        <v>42</v>
      </c>
      <c r="D3" s="1" t="s">
        <v>46</v>
      </c>
      <c r="E3" s="1" t="s">
        <v>45</v>
      </c>
      <c r="F3" s="4">
        <v>2.68</v>
      </c>
      <c r="G3" s="4">
        <f>F2</f>
        <v>2.63</v>
      </c>
      <c r="H3" s="4">
        <f>Table4[[#This Row],[Price (pounds)]]-Table4[[#This Row],[2009 value]]</f>
        <v>5.0000000000000266E-2</v>
      </c>
      <c r="I3" s="6">
        <f>(Table4[[#This Row],[Workings]]/Table4[[#This Row],[2009 value]])*100</f>
        <v>1.9011406844106566</v>
      </c>
      <c r="J3" s="57">
        <v>1</v>
      </c>
      <c r="K3" s="2"/>
      <c r="M3" s="2"/>
      <c r="N3" s="2"/>
      <c r="O3" s="2"/>
    </row>
    <row r="4" spans="1:15">
      <c r="A4" s="37">
        <v>40637</v>
      </c>
      <c r="B4" s="1" t="s">
        <v>1</v>
      </c>
      <c r="C4" s="1" t="s">
        <v>42</v>
      </c>
      <c r="D4" s="1" t="s">
        <v>46</v>
      </c>
      <c r="E4" s="1" t="s">
        <v>45</v>
      </c>
      <c r="F4" s="4">
        <v>2.89</v>
      </c>
      <c r="G4" s="4">
        <f>F2</f>
        <v>2.63</v>
      </c>
      <c r="H4" s="4">
        <f>Table4[[#This Row],[Price (pounds)]]-Table4[[#This Row],[2009 value]]</f>
        <v>0.26000000000000023</v>
      </c>
      <c r="I4" s="6">
        <f>(Table4[[#This Row],[Workings]]/Table4[[#This Row],[2009 value]])*100</f>
        <v>9.8859315589353702</v>
      </c>
      <c r="J4" s="57">
        <v>1</v>
      </c>
      <c r="K4" s="2"/>
      <c r="M4" s="2"/>
      <c r="N4" s="2"/>
      <c r="O4" s="2"/>
    </row>
    <row r="5" spans="1:15">
      <c r="A5" s="38">
        <v>41029</v>
      </c>
      <c r="B5" t="s">
        <v>1</v>
      </c>
      <c r="C5" t="s">
        <v>42</v>
      </c>
      <c r="D5" t="s">
        <v>46</v>
      </c>
      <c r="E5" t="s">
        <v>45</v>
      </c>
      <c r="F5" s="10">
        <v>3.21</v>
      </c>
      <c r="G5" s="10">
        <f>F2</f>
        <v>2.63</v>
      </c>
      <c r="H5" s="10">
        <f>Table4[[#This Row],[Price (pounds)]]-Table4[[#This Row],[2009 value]]</f>
        <v>0.58000000000000007</v>
      </c>
      <c r="I5" s="30">
        <f>(Table4[[#This Row],[Workings]]/Table4[[#This Row],[2009 value]])*100</f>
        <v>22.053231939163499</v>
      </c>
      <c r="J5" s="58" t="s">
        <v>395</v>
      </c>
      <c r="K5" s="1"/>
      <c r="M5" s="1"/>
      <c r="N5" s="1"/>
      <c r="O5" s="1"/>
    </row>
    <row r="6" spans="1:15">
      <c r="A6" s="37">
        <v>41365</v>
      </c>
      <c r="B6" s="1" t="s">
        <v>1</v>
      </c>
      <c r="C6" s="1" t="s">
        <v>42</v>
      </c>
      <c r="D6" s="1" t="s">
        <v>46</v>
      </c>
      <c r="E6" s="1" t="s">
        <v>45</v>
      </c>
      <c r="F6" s="4">
        <v>3.3</v>
      </c>
      <c r="G6" s="4">
        <f>F2</f>
        <v>2.63</v>
      </c>
      <c r="H6" s="4">
        <f>Table4[[#This Row],[Price (pounds)]]-Table4[[#This Row],[2009 value]]</f>
        <v>0.66999999999999993</v>
      </c>
      <c r="I6" s="6">
        <f>(Table4[[#This Row],[Workings]]/Table4[[#This Row],[2009 value]])*100</f>
        <v>25.475285171102659</v>
      </c>
      <c r="J6" s="57" t="s">
        <v>395</v>
      </c>
      <c r="K6" s="1"/>
      <c r="M6" s="1"/>
      <c r="N6" s="1"/>
      <c r="O6" s="3"/>
    </row>
    <row r="7" spans="1:15">
      <c r="A7" s="41">
        <v>41549</v>
      </c>
      <c r="B7" s="1" t="s">
        <v>1</v>
      </c>
      <c r="C7" s="1" t="s">
        <v>42</v>
      </c>
      <c r="D7" s="1" t="s">
        <v>46</v>
      </c>
      <c r="E7" s="1" t="s">
        <v>45</v>
      </c>
      <c r="F7" s="10">
        <v>3.52</v>
      </c>
      <c r="G7" s="4">
        <f>F2</f>
        <v>2.63</v>
      </c>
      <c r="H7" s="4">
        <f>Table4[[#This Row],[Price (pounds)]]-Table4[[#This Row],[2009 value]]</f>
        <v>0.89000000000000012</v>
      </c>
      <c r="I7" s="6">
        <f>(Table4[[#This Row],[Workings]]/Table4[[#This Row],[2009 value]])*100</f>
        <v>33.840304182509513</v>
      </c>
      <c r="J7" s="57" t="s">
        <v>395</v>
      </c>
      <c r="K7" s="1"/>
    </row>
    <row r="8" spans="1:15">
      <c r="A8" s="40">
        <v>41729</v>
      </c>
      <c r="B8" s="1" t="s">
        <v>1</v>
      </c>
      <c r="C8" s="1" t="s">
        <v>42</v>
      </c>
      <c r="D8" s="1" t="s">
        <v>46</v>
      </c>
      <c r="E8" s="1" t="s">
        <v>45</v>
      </c>
      <c r="F8" s="4">
        <v>3.44</v>
      </c>
      <c r="G8" s="4">
        <f>F2</f>
        <v>2.63</v>
      </c>
      <c r="H8" s="4">
        <f>Table4[[#This Row],[Price (pounds)]]-Table4[[#This Row],[2009 value]]</f>
        <v>0.81</v>
      </c>
      <c r="I8" s="6">
        <f>(Table4[[#This Row],[Workings]]/Table4[[#This Row],[2009 value]])*100</f>
        <v>30.798479087452474</v>
      </c>
      <c r="J8" s="57" t="s">
        <v>395</v>
      </c>
      <c r="K8" s="1"/>
      <c r="M8" s="1"/>
      <c r="N8" s="1"/>
      <c r="O8" s="3"/>
    </row>
    <row r="9" spans="1:15">
      <c r="A9" s="41">
        <v>41914</v>
      </c>
      <c r="B9" s="1" t="s">
        <v>1</v>
      </c>
      <c r="C9" s="1" t="s">
        <v>42</v>
      </c>
      <c r="D9" s="1" t="s">
        <v>46</v>
      </c>
      <c r="E9" s="1" t="s">
        <v>45</v>
      </c>
      <c r="F9" s="4">
        <v>3.44</v>
      </c>
      <c r="G9" s="4">
        <f>F8</f>
        <v>3.44</v>
      </c>
      <c r="H9" s="4">
        <f>Table4[[#This Row],[Price (pounds)]]-Table4[[#This Row],[2009 value]]</f>
        <v>0</v>
      </c>
      <c r="I9" s="6">
        <f>(Table4[[#This Row],[Workings]]/Table4[[#This Row],[2009 value]])*100</f>
        <v>0</v>
      </c>
      <c r="J9" s="57" t="s">
        <v>395</v>
      </c>
      <c r="K9" s="1"/>
      <c r="M9" s="1"/>
      <c r="N9" s="1"/>
      <c r="O9" s="3"/>
    </row>
    <row r="10" spans="1:15">
      <c r="A10" s="37">
        <v>42093</v>
      </c>
      <c r="B10" s="1" t="s">
        <v>1</v>
      </c>
      <c r="C10" s="1" t="s">
        <v>42</v>
      </c>
      <c r="D10" s="1" t="s">
        <v>46</v>
      </c>
      <c r="E10" s="1" t="s">
        <v>45</v>
      </c>
      <c r="F10" s="4">
        <v>3.51</v>
      </c>
      <c r="G10" s="4">
        <f>F2</f>
        <v>2.63</v>
      </c>
      <c r="H10" s="4">
        <f>Table4[[#This Row],[Price (pounds)]]-Table4[[#This Row],[2009 value]]</f>
        <v>0.87999999999999989</v>
      </c>
      <c r="I10" s="6">
        <f>(Table4[[#This Row],[Workings]]/Table4[[#This Row],[2009 value]])*100</f>
        <v>33.460076045627375</v>
      </c>
      <c r="J10" s="57" t="s">
        <v>395</v>
      </c>
      <c r="K10" s="1"/>
      <c r="M10" s="1"/>
      <c r="N10" s="1"/>
      <c r="O10" s="3"/>
    </row>
    <row r="11" spans="1:15">
      <c r="A11" s="38">
        <v>42458</v>
      </c>
      <c r="B11" s="1" t="s">
        <v>1</v>
      </c>
      <c r="C11" s="1" t="s">
        <v>42</v>
      </c>
      <c r="D11" s="1" t="s">
        <v>46</v>
      </c>
      <c r="E11" s="1" t="s">
        <v>45</v>
      </c>
      <c r="F11" s="4">
        <v>3.56</v>
      </c>
      <c r="G11" s="4">
        <f>F2</f>
        <v>2.63</v>
      </c>
      <c r="H11" s="4">
        <f>Table4[[#This Row],[Price (pounds)]]-Table4[[#This Row],[2009 value]]</f>
        <v>0.93000000000000016</v>
      </c>
      <c r="I11" s="6">
        <f>(Table4[[#This Row],[Workings]]/Table4[[#This Row],[2009 value]])*100</f>
        <v>35.361216730038031</v>
      </c>
      <c r="J11" s="57" t="s">
        <v>395</v>
      </c>
      <c r="K11" s="1"/>
      <c r="L11" s="1"/>
      <c r="M11" s="1"/>
      <c r="N11" s="1"/>
      <c r="O11" s="3"/>
    </row>
    <row r="12" spans="1:15">
      <c r="A12" s="37">
        <v>42821</v>
      </c>
      <c r="B12" s="1" t="s">
        <v>1</v>
      </c>
      <c r="C12" s="1" t="s">
        <v>42</v>
      </c>
      <c r="D12" s="1" t="s">
        <v>46</v>
      </c>
      <c r="E12" s="1" t="s">
        <v>45</v>
      </c>
      <c r="F12" s="4">
        <v>3.57</v>
      </c>
      <c r="G12" s="4">
        <f>F2</f>
        <v>2.63</v>
      </c>
      <c r="H12" s="4">
        <f>Table4[[#This Row],[Price (pounds)]]-Table4[[#This Row],[2009 value]]</f>
        <v>0.94</v>
      </c>
      <c r="I12" s="6">
        <f>(Table4[[#This Row],[Workings]]/Table4[[#This Row],[2009 value]])*100</f>
        <v>35.741444866920155</v>
      </c>
      <c r="J12" s="57" t="s">
        <v>395</v>
      </c>
      <c r="K12" s="1"/>
      <c r="L12" s="1"/>
      <c r="M12" s="1"/>
      <c r="N12" s="1"/>
      <c r="O12" s="3"/>
    </row>
    <row r="13" spans="1:15">
      <c r="A13" s="38">
        <v>43185</v>
      </c>
      <c r="B13" s="1" t="s">
        <v>1</v>
      </c>
      <c r="C13" s="1" t="s">
        <v>42</v>
      </c>
      <c r="D13" s="1" t="s">
        <v>46</v>
      </c>
      <c r="E13" s="1" t="s">
        <v>45</v>
      </c>
      <c r="F13" s="4">
        <v>3.53</v>
      </c>
      <c r="G13" s="4">
        <f>F2</f>
        <v>2.63</v>
      </c>
      <c r="H13" s="4">
        <f>Table4[[#This Row],[Price (pounds)]]-Table4[[#This Row],[2009 value]]</f>
        <v>0.89999999999999991</v>
      </c>
      <c r="I13" s="6">
        <f>(Table4[[#This Row],[Workings]]/Table4[[#This Row],[2009 value]])*100</f>
        <v>34.22053231939163</v>
      </c>
      <c r="J13" s="57" t="s">
        <v>395</v>
      </c>
      <c r="K13" s="1"/>
      <c r="L13" s="1"/>
      <c r="M13" s="1"/>
      <c r="N13" s="1"/>
      <c r="O13" s="3"/>
    </row>
    <row r="14" spans="1:15">
      <c r="A14" s="82">
        <v>43549</v>
      </c>
      <c r="B14" s="1" t="s">
        <v>1</v>
      </c>
      <c r="C14" s="1" t="s">
        <v>42</v>
      </c>
      <c r="D14" s="1" t="s">
        <v>46</v>
      </c>
      <c r="E14" s="1" t="s">
        <v>45</v>
      </c>
      <c r="F14" s="4">
        <v>3.55</v>
      </c>
      <c r="G14" s="4">
        <f>F2</f>
        <v>2.63</v>
      </c>
      <c r="H14" s="4">
        <f>Table4[[#This Row],[Price (pounds)]]-Table4[[#This Row],[2009 value]]</f>
        <v>0.91999999999999993</v>
      </c>
      <c r="I14" s="6">
        <f>(Table4[[#This Row],[Workings]]/Table4[[#This Row],[2009 value]])*100</f>
        <v>34.980988593155892</v>
      </c>
      <c r="J14" s="57" t="s">
        <v>395</v>
      </c>
      <c r="K14" s="1"/>
      <c r="L14" s="1"/>
      <c r="M14" s="1"/>
      <c r="N14" s="1"/>
      <c r="O14" s="3"/>
    </row>
    <row r="15" spans="1:15">
      <c r="A15" s="82">
        <v>41365</v>
      </c>
      <c r="B15" t="s">
        <v>2</v>
      </c>
      <c r="C15" t="s">
        <v>42</v>
      </c>
      <c r="D15" t="s">
        <v>49</v>
      </c>
      <c r="E15" t="s">
        <v>45</v>
      </c>
      <c r="F15" s="4">
        <v>6.22</v>
      </c>
      <c r="G15" s="4">
        <f>Table4[[#This Row],[Price (pounds)]]</f>
        <v>6.22</v>
      </c>
      <c r="H15" s="10">
        <f>Table4[[#This Row],[Price (pounds)]]-Table4[[#This Row],[2009 value]]</f>
        <v>0</v>
      </c>
      <c r="I15" s="30">
        <f>(Table4[[#This Row],[Workings]]/Table4[[#This Row],[2009 value]])*100</f>
        <v>0</v>
      </c>
      <c r="J15" s="58" t="s">
        <v>397</v>
      </c>
      <c r="K15" s="17" t="s">
        <v>78</v>
      </c>
    </row>
    <row r="16" spans="1:15">
      <c r="A16" s="39">
        <v>41549</v>
      </c>
      <c r="B16" t="s">
        <v>2</v>
      </c>
      <c r="C16" t="s">
        <v>42</v>
      </c>
      <c r="D16" t="s">
        <v>49</v>
      </c>
      <c r="E16" t="s">
        <v>45</v>
      </c>
      <c r="F16" s="4">
        <v>6.22</v>
      </c>
      <c r="G16" s="4">
        <f>F15</f>
        <v>6.22</v>
      </c>
      <c r="H16" s="10">
        <f>Table4[[#This Row],[Price (pounds)]]-Table4[[#This Row],[2009 value]]</f>
        <v>0</v>
      </c>
      <c r="I16" s="30">
        <f>(Table4[[#This Row],[Workings]]/Table4[[#This Row],[2009 value]])*100</f>
        <v>0</v>
      </c>
      <c r="J16" s="58" t="s">
        <v>397</v>
      </c>
      <c r="K16" s="17" t="s">
        <v>85</v>
      </c>
    </row>
    <row r="17" spans="1:11">
      <c r="A17" s="40">
        <v>41729</v>
      </c>
      <c r="B17" t="s">
        <v>2</v>
      </c>
      <c r="C17" t="s">
        <v>42</v>
      </c>
      <c r="D17" t="s">
        <v>49</v>
      </c>
      <c r="E17" t="s">
        <v>45</v>
      </c>
      <c r="F17" s="4">
        <v>6.08</v>
      </c>
      <c r="G17" s="4">
        <f>F15</f>
        <v>6.22</v>
      </c>
      <c r="H17" s="10">
        <f>Table4[[#This Row],[Price (pounds)]]-Table4[[#This Row],[2009 value]]</f>
        <v>-0.13999999999999968</v>
      </c>
      <c r="I17" s="30">
        <f>(Table4[[#This Row],[Workings]]/Table4[[#This Row],[2009 value]])*100</f>
        <v>-2.2508038585208952</v>
      </c>
      <c r="J17" s="58" t="s">
        <v>397</v>
      </c>
      <c r="K17" s="18" t="s">
        <v>79</v>
      </c>
    </row>
    <row r="18" spans="1:11">
      <c r="A18" s="41">
        <v>41914</v>
      </c>
      <c r="B18" t="s">
        <v>2</v>
      </c>
      <c r="C18" t="s">
        <v>42</v>
      </c>
      <c r="D18" t="s">
        <v>49</v>
      </c>
      <c r="E18" t="s">
        <v>45</v>
      </c>
      <c r="F18" s="4">
        <v>6.08</v>
      </c>
      <c r="G18" s="4">
        <f>F15</f>
        <v>6.22</v>
      </c>
      <c r="H18" s="10">
        <f>Table4[[#This Row],[Price (pounds)]]-Table4[[#This Row],[2009 value]]</f>
        <v>-0.13999999999999968</v>
      </c>
      <c r="I18" s="30">
        <f>(Table4[[#This Row],[Workings]]/Table4[[#This Row],[2009 value]])*100</f>
        <v>-2.2508038585208952</v>
      </c>
      <c r="J18" s="58" t="s">
        <v>397</v>
      </c>
    </row>
    <row r="19" spans="1:11">
      <c r="A19" s="82">
        <v>42093</v>
      </c>
      <c r="B19" t="s">
        <v>2</v>
      </c>
      <c r="C19" t="s">
        <v>42</v>
      </c>
      <c r="D19" t="s">
        <v>49</v>
      </c>
      <c r="E19" t="s">
        <v>45</v>
      </c>
      <c r="F19" s="4">
        <v>6.01</v>
      </c>
      <c r="G19" s="4">
        <f>F15</f>
        <v>6.22</v>
      </c>
      <c r="H19" s="10">
        <f>Table4[[#This Row],[Price (pounds)]]-Table4[[#This Row],[2009 value]]</f>
        <v>-0.20999999999999996</v>
      </c>
      <c r="I19" s="30">
        <f>(Table4[[#This Row],[Workings]]/Table4[[#This Row],[2009 value]])*100</f>
        <v>-3.3762057877813501</v>
      </c>
      <c r="J19" s="58" t="s">
        <v>397</v>
      </c>
    </row>
    <row r="20" spans="1:11">
      <c r="A20" s="38">
        <v>42458</v>
      </c>
      <c r="B20" t="s">
        <v>2</v>
      </c>
      <c r="C20" t="s">
        <v>42</v>
      </c>
      <c r="D20" t="s">
        <v>49</v>
      </c>
      <c r="E20" t="s">
        <v>45</v>
      </c>
      <c r="F20" s="4">
        <v>6.06</v>
      </c>
      <c r="G20" s="4">
        <f>F15</f>
        <v>6.22</v>
      </c>
      <c r="H20" s="10">
        <f>Table4[[#This Row],[Price (pounds)]]-Table4[[#This Row],[2009 value]]</f>
        <v>-0.16000000000000014</v>
      </c>
      <c r="I20" s="30">
        <f>(Table4[[#This Row],[Workings]]/Table4[[#This Row],[2009 value]])*100</f>
        <v>-2.5723472668810312</v>
      </c>
      <c r="J20" s="58" t="s">
        <v>397</v>
      </c>
    </row>
    <row r="21" spans="1:11">
      <c r="A21" s="82">
        <v>42821</v>
      </c>
      <c r="B21" t="s">
        <v>2</v>
      </c>
      <c r="C21" t="s">
        <v>42</v>
      </c>
      <c r="D21" t="s">
        <v>49</v>
      </c>
      <c r="E21" t="s">
        <v>45</v>
      </c>
      <c r="F21" s="4">
        <v>5.99</v>
      </c>
      <c r="G21" s="4">
        <f>F15</f>
        <v>6.22</v>
      </c>
      <c r="H21" s="10">
        <f>Table4[[#This Row],[Price (pounds)]]-Table4[[#This Row],[2009 value]]</f>
        <v>-0.22999999999999954</v>
      </c>
      <c r="I21" s="30">
        <f>(Table4[[#This Row],[Workings]]/Table4[[#This Row],[2009 value]])*100</f>
        <v>-3.6977491961414719</v>
      </c>
      <c r="J21" s="58" t="s">
        <v>397</v>
      </c>
    </row>
    <row r="22" spans="1:11">
      <c r="A22" s="38">
        <v>43185</v>
      </c>
      <c r="B22" t="s">
        <v>2</v>
      </c>
      <c r="C22" t="s">
        <v>42</v>
      </c>
      <c r="D22" t="s">
        <v>49</v>
      </c>
      <c r="E22" t="s">
        <v>45</v>
      </c>
      <c r="F22" s="4">
        <v>5.88</v>
      </c>
      <c r="G22" s="4">
        <f>F15</f>
        <v>6.22</v>
      </c>
      <c r="H22" s="10">
        <f>Table4[[#This Row],[Price (pounds)]]-Table4[[#This Row],[2009 value]]</f>
        <v>-0.33999999999999986</v>
      </c>
      <c r="I22" s="30">
        <f>(Table4[[#This Row],[Workings]]/Table4[[#This Row],[2009 value]])*100</f>
        <v>-5.4662379421221843</v>
      </c>
      <c r="J22" s="58" t="s">
        <v>397</v>
      </c>
    </row>
    <row r="23" spans="1:11">
      <c r="A23" s="82">
        <v>43549</v>
      </c>
      <c r="B23" t="s">
        <v>2</v>
      </c>
      <c r="C23" t="s">
        <v>42</v>
      </c>
      <c r="D23" t="s">
        <v>49</v>
      </c>
      <c r="E23" t="s">
        <v>45</v>
      </c>
      <c r="F23" s="4">
        <v>5.8</v>
      </c>
      <c r="G23" s="4">
        <f>F22</f>
        <v>5.88</v>
      </c>
      <c r="H23" s="10">
        <f>Table4[[#This Row],[Price (pounds)]]-Table4[[#This Row],[2009 value]]</f>
        <v>-8.0000000000000071E-2</v>
      </c>
      <c r="I23" s="30">
        <f>(Table4[[#This Row],[Workings]]/Table4[[#This Row],[2009 value]])*100</f>
        <v>-1.3605442176870759</v>
      </c>
      <c r="J23" s="58" t="s">
        <v>397</v>
      </c>
    </row>
    <row r="24" spans="1:11">
      <c r="A24" s="37">
        <v>39909</v>
      </c>
      <c r="B24" t="s">
        <v>3</v>
      </c>
      <c r="C24" t="s">
        <v>42</v>
      </c>
      <c r="D24" t="s">
        <v>46</v>
      </c>
      <c r="E24" t="s">
        <v>50</v>
      </c>
      <c r="F24" s="4">
        <v>6.86</v>
      </c>
      <c r="G24" s="3">
        <f>Table4[[#This Row],[Price (pounds)]]</f>
        <v>6.86</v>
      </c>
      <c r="H24" s="3">
        <f>Table4[[#This Row],[Price (pounds)]]-Table4[[#This Row],[2009 value]]</f>
        <v>0</v>
      </c>
      <c r="I24" s="36">
        <f>(Table4[[#This Row],[Workings]]/Table4[[#This Row],[2009 value]])*100</f>
        <v>0</v>
      </c>
      <c r="J24" s="56" t="s">
        <v>399</v>
      </c>
    </row>
    <row r="25" spans="1:11">
      <c r="A25" s="38">
        <v>40274</v>
      </c>
      <c r="B25" t="s">
        <v>3</v>
      </c>
      <c r="C25" t="s">
        <v>42</v>
      </c>
      <c r="D25" t="s">
        <v>46</v>
      </c>
      <c r="E25" t="s">
        <v>50</v>
      </c>
      <c r="F25" s="4">
        <v>6.77</v>
      </c>
      <c r="G25" s="3">
        <f>F24</f>
        <v>6.86</v>
      </c>
      <c r="H25" s="3">
        <f>Table4[[#This Row],[Price (pounds)]]-Table4[[#This Row],[2009 value]]</f>
        <v>-9.0000000000000746E-2</v>
      </c>
      <c r="I25" s="36">
        <f>(Table4[[#This Row],[Workings]]/Table4[[#This Row],[2009 value]])*100</f>
        <v>-1.3119533527696901</v>
      </c>
      <c r="J25" s="56" t="s">
        <v>399</v>
      </c>
    </row>
    <row r="26" spans="1:11">
      <c r="A26" s="37">
        <v>40637</v>
      </c>
      <c r="B26" t="s">
        <v>3</v>
      </c>
      <c r="C26" t="s">
        <v>42</v>
      </c>
      <c r="D26" t="s">
        <v>46</v>
      </c>
      <c r="E26" t="s">
        <v>50</v>
      </c>
      <c r="F26" s="4">
        <v>7.11</v>
      </c>
      <c r="G26" s="10">
        <f>F24</f>
        <v>6.86</v>
      </c>
      <c r="H26" s="10">
        <f>Table4[[#This Row],[Price (pounds)]]-Table4[[#This Row],[2009 value]]</f>
        <v>0.25</v>
      </c>
      <c r="I26" s="30">
        <f>(Table4[[#This Row],[Workings]]/Table4[[#This Row],[2009 value]])*100</f>
        <v>3.6443148688046643</v>
      </c>
      <c r="J26" s="58" t="s">
        <v>399</v>
      </c>
    </row>
    <row r="27" spans="1:11">
      <c r="A27" s="38">
        <v>41029</v>
      </c>
      <c r="B27" t="s">
        <v>3</v>
      </c>
      <c r="C27" t="s">
        <v>42</v>
      </c>
      <c r="D27" t="s">
        <v>46</v>
      </c>
      <c r="E27" t="s">
        <v>50</v>
      </c>
      <c r="F27" s="4">
        <v>7.85</v>
      </c>
      <c r="G27" s="10">
        <f>F24</f>
        <v>6.86</v>
      </c>
      <c r="H27" s="10">
        <f>Table4[[#This Row],[Price (pounds)]]-Table4[[#This Row],[2009 value]]</f>
        <v>0.98999999999999932</v>
      </c>
      <c r="I27" s="30">
        <f>(Table4[[#This Row],[Workings]]/Table4[[#This Row],[2009 value]])*100</f>
        <v>14.431486880466462</v>
      </c>
      <c r="J27" s="58" t="s">
        <v>399</v>
      </c>
    </row>
    <row r="28" spans="1:11">
      <c r="A28" s="37">
        <v>41365</v>
      </c>
      <c r="B28" t="s">
        <v>3</v>
      </c>
      <c r="C28" t="s">
        <v>42</v>
      </c>
      <c r="D28" t="s">
        <v>46</v>
      </c>
      <c r="E28" t="s">
        <v>50</v>
      </c>
      <c r="F28" s="4">
        <v>7.54</v>
      </c>
      <c r="G28" s="10">
        <f>F24</f>
        <v>6.86</v>
      </c>
      <c r="H28" s="10">
        <f>Table4[[#This Row],[Price (pounds)]]-Table4[[#This Row],[2009 value]]</f>
        <v>0.67999999999999972</v>
      </c>
      <c r="I28" s="30">
        <f>(Table4[[#This Row],[Workings]]/Table4[[#This Row],[2009 value]])*100</f>
        <v>9.9125364431486833</v>
      </c>
      <c r="J28" s="58" t="s">
        <v>399</v>
      </c>
    </row>
    <row r="29" spans="1:11">
      <c r="A29" s="39">
        <v>41549</v>
      </c>
      <c r="B29" t="s">
        <v>3</v>
      </c>
      <c r="C29" t="s">
        <v>42</v>
      </c>
      <c r="D29" t="s">
        <v>46</v>
      </c>
      <c r="E29" t="s">
        <v>50</v>
      </c>
      <c r="F29" s="4">
        <v>6</v>
      </c>
      <c r="G29" s="10">
        <f>F24</f>
        <v>6.86</v>
      </c>
      <c r="H29" s="10">
        <f>Table4[[#This Row],[Price (pounds)]]-Table4[[#This Row],[2009 value]]</f>
        <v>-0.86000000000000032</v>
      </c>
      <c r="I29" s="30">
        <f>(Table4[[#This Row],[Workings]]/Table4[[#This Row],[2009 value]])*100</f>
        <v>-12.536443148688051</v>
      </c>
      <c r="J29" s="58" t="s">
        <v>399</v>
      </c>
      <c r="K29" s="17" t="s">
        <v>85</v>
      </c>
    </row>
    <row r="30" spans="1:11">
      <c r="A30" s="40">
        <v>41729</v>
      </c>
      <c r="B30" t="s">
        <v>3</v>
      </c>
      <c r="C30" t="s">
        <v>42</v>
      </c>
      <c r="D30" t="s">
        <v>46</v>
      </c>
      <c r="E30" t="s">
        <v>50</v>
      </c>
      <c r="F30" s="4">
        <v>5.86</v>
      </c>
      <c r="G30" s="10">
        <f>F24</f>
        <v>6.86</v>
      </c>
      <c r="H30" s="10">
        <f>Table4[[#This Row],[Price (pounds)]]-Table4[[#This Row],[2009 value]]</f>
        <v>-1</v>
      </c>
      <c r="I30" s="30">
        <f>(Table4[[#This Row],[Workings]]/Table4[[#This Row],[2009 value]])*100</f>
        <v>-14.577259475218657</v>
      </c>
      <c r="J30" s="58" t="s">
        <v>399</v>
      </c>
    </row>
    <row r="31" spans="1:11">
      <c r="A31" s="41">
        <v>41914</v>
      </c>
      <c r="B31" t="s">
        <v>3</v>
      </c>
      <c r="C31" t="s">
        <v>42</v>
      </c>
      <c r="D31" t="s">
        <v>46</v>
      </c>
      <c r="E31" t="s">
        <v>50</v>
      </c>
      <c r="F31" s="4">
        <v>5.86</v>
      </c>
      <c r="G31" s="10">
        <f>F24</f>
        <v>6.86</v>
      </c>
      <c r="H31" s="10">
        <f>Table4[[#This Row],[Price (pounds)]]-Table4[[#This Row],[2009 value]]</f>
        <v>-1</v>
      </c>
      <c r="I31" s="30">
        <f>(Table4[[#This Row],[Workings]]/Table4[[#This Row],[2009 value]])*100</f>
        <v>-14.577259475218657</v>
      </c>
      <c r="J31" s="58" t="s">
        <v>399</v>
      </c>
    </row>
    <row r="32" spans="1:11">
      <c r="A32" s="37">
        <v>42093</v>
      </c>
      <c r="B32" t="s">
        <v>3</v>
      </c>
      <c r="C32" t="s">
        <v>42</v>
      </c>
      <c r="D32" t="s">
        <v>46</v>
      </c>
      <c r="E32" t="s">
        <v>50</v>
      </c>
      <c r="F32" s="4">
        <v>5.8</v>
      </c>
      <c r="G32" s="10">
        <f>F24</f>
        <v>6.86</v>
      </c>
      <c r="H32" s="10">
        <f>Table4[[#This Row],[Price (pounds)]]-Table4[[#This Row],[2009 value]]</f>
        <v>-1.0600000000000005</v>
      </c>
      <c r="I32" s="30">
        <f>(Table4[[#This Row],[Workings]]/Table4[[#This Row],[2009 value]])*100</f>
        <v>-15.451895043731783</v>
      </c>
      <c r="J32" s="58" t="s">
        <v>399</v>
      </c>
    </row>
    <row r="33" spans="1:10">
      <c r="A33" s="38">
        <v>42458</v>
      </c>
      <c r="B33" t="s">
        <v>3</v>
      </c>
      <c r="C33" t="s">
        <v>42</v>
      </c>
      <c r="D33" t="s">
        <v>46</v>
      </c>
      <c r="E33" t="s">
        <v>50</v>
      </c>
      <c r="F33" s="4">
        <v>5.85</v>
      </c>
      <c r="G33" s="10">
        <f>F24</f>
        <v>6.86</v>
      </c>
      <c r="H33" s="10">
        <f>Table4[[#This Row],[Price (pounds)]]-Table4[[#This Row],[2009 value]]</f>
        <v>-1.0100000000000007</v>
      </c>
      <c r="I33" s="30">
        <f>(Table4[[#This Row],[Workings]]/Table4[[#This Row],[2009 value]])*100</f>
        <v>-14.723032069970854</v>
      </c>
      <c r="J33" s="58" t="s">
        <v>399</v>
      </c>
    </row>
    <row r="34" spans="1:10">
      <c r="A34" s="37">
        <v>42821</v>
      </c>
      <c r="B34" t="s">
        <v>3</v>
      </c>
      <c r="C34" t="s">
        <v>42</v>
      </c>
      <c r="D34" t="s">
        <v>46</v>
      </c>
      <c r="E34" t="s">
        <v>50</v>
      </c>
      <c r="F34" s="4">
        <v>5.78</v>
      </c>
      <c r="G34" s="10">
        <f>F24</f>
        <v>6.86</v>
      </c>
      <c r="H34" s="10">
        <f>Table4[[#This Row],[Price (pounds)]]-Table4[[#This Row],[2009 value]]</f>
        <v>-1.08</v>
      </c>
      <c r="I34" s="30">
        <f>(Table4[[#This Row],[Workings]]/Table4[[#This Row],[2009 value]])*100</f>
        <v>-15.743440233236154</v>
      </c>
      <c r="J34" s="58" t="s">
        <v>399</v>
      </c>
    </row>
    <row r="35" spans="1:10">
      <c r="A35" s="38">
        <v>43185</v>
      </c>
      <c r="B35" t="s">
        <v>3</v>
      </c>
      <c r="C35" t="s">
        <v>42</v>
      </c>
      <c r="D35" t="s">
        <v>46</v>
      </c>
      <c r="E35" t="s">
        <v>50</v>
      </c>
      <c r="F35" s="4">
        <v>5.62</v>
      </c>
      <c r="G35" s="10">
        <f>F24</f>
        <v>6.86</v>
      </c>
      <c r="H35" s="10">
        <f>Table4[[#This Row],[Price (pounds)]]-Table4[[#This Row],[2009 value]]</f>
        <v>-1.2400000000000002</v>
      </c>
      <c r="I35" s="30">
        <f>(Table4[[#This Row],[Workings]]/Table4[[#This Row],[2009 value]])*100</f>
        <v>-18.07580174927114</v>
      </c>
      <c r="J35" s="58" t="s">
        <v>399</v>
      </c>
    </row>
    <row r="36" spans="1:10">
      <c r="A36" s="82">
        <v>43549</v>
      </c>
      <c r="B36" t="s">
        <v>3</v>
      </c>
      <c r="C36" t="s">
        <v>42</v>
      </c>
      <c r="D36" t="s">
        <v>46</v>
      </c>
      <c r="E36" t="s">
        <v>50</v>
      </c>
      <c r="F36" s="4">
        <v>5.5</v>
      </c>
      <c r="G36" s="10">
        <f>F24</f>
        <v>6.86</v>
      </c>
      <c r="H36" s="10">
        <f>Table4[[#This Row],[Price (pounds)]]-Table4[[#This Row],[2009 value]]</f>
        <v>-1.3600000000000003</v>
      </c>
      <c r="I36" s="30">
        <f>(Table4[[#This Row],[Workings]]/Table4[[#This Row],[2009 value]])*100</f>
        <v>-19.825072886297377</v>
      </c>
      <c r="J36" s="58" t="s">
        <v>399</v>
      </c>
    </row>
    <row r="37" spans="1:10">
      <c r="A37" s="82">
        <v>41365</v>
      </c>
      <c r="B37" t="s">
        <v>4</v>
      </c>
      <c r="C37" t="s">
        <v>42</v>
      </c>
      <c r="D37" t="s">
        <v>49</v>
      </c>
      <c r="E37" t="s">
        <v>50</v>
      </c>
      <c r="F37" s="4">
        <v>9.7899999999999991</v>
      </c>
      <c r="G37" s="4">
        <f>Table4[[#This Row],[Price (pounds)]]</f>
        <v>9.7899999999999991</v>
      </c>
      <c r="H37" s="10">
        <f>Table4[[#This Row],[Price (pounds)]]-Table4[[#This Row],[2009 value]]</f>
        <v>0</v>
      </c>
      <c r="I37" s="30">
        <f>(Table4[[#This Row],[Workings]]/Table4[[#This Row],[2009 value]])*100</f>
        <v>0</v>
      </c>
      <c r="J37" s="58" t="s">
        <v>401</v>
      </c>
    </row>
    <row r="38" spans="1:10">
      <c r="A38" s="39">
        <v>41549</v>
      </c>
      <c r="B38" t="s">
        <v>4</v>
      </c>
      <c r="C38" t="s">
        <v>42</v>
      </c>
      <c r="D38" t="s">
        <v>49</v>
      </c>
      <c r="E38" t="s">
        <v>50</v>
      </c>
      <c r="F38" s="4">
        <v>9.7899999999999991</v>
      </c>
      <c r="G38" s="4">
        <f>F37</f>
        <v>9.7899999999999991</v>
      </c>
      <c r="H38" s="10">
        <f>Table4[[#This Row],[Price (pounds)]]-Table4[[#This Row],[2009 value]]</f>
        <v>0</v>
      </c>
      <c r="I38" s="30">
        <f>(Table4[[#This Row],[Workings]]/Table4[[#This Row],[2009 value]])*100</f>
        <v>0</v>
      </c>
      <c r="J38" s="58" t="s">
        <v>401</v>
      </c>
    </row>
    <row r="39" spans="1:10">
      <c r="A39" s="40">
        <v>41729</v>
      </c>
      <c r="B39" t="s">
        <v>4</v>
      </c>
      <c r="C39" t="s">
        <v>42</v>
      </c>
      <c r="D39" t="s">
        <v>49</v>
      </c>
      <c r="E39" t="s">
        <v>50</v>
      </c>
      <c r="F39" s="4">
        <v>9.57</v>
      </c>
      <c r="G39" s="4">
        <f>F37</f>
        <v>9.7899999999999991</v>
      </c>
      <c r="H39" s="10">
        <f>Table4[[#This Row],[Price (pounds)]]-Table4[[#This Row],[2009 value]]</f>
        <v>-0.21999999999999886</v>
      </c>
      <c r="I39" s="30">
        <f>(Table4[[#This Row],[Workings]]/Table4[[#This Row],[2009 value]])*100</f>
        <v>-2.2471910112359437</v>
      </c>
      <c r="J39" s="58" t="s">
        <v>401</v>
      </c>
    </row>
    <row r="40" spans="1:10">
      <c r="A40" s="41">
        <v>41914</v>
      </c>
      <c r="B40" t="s">
        <v>4</v>
      </c>
      <c r="C40" t="s">
        <v>42</v>
      </c>
      <c r="D40" t="s">
        <v>49</v>
      </c>
      <c r="E40" t="s">
        <v>50</v>
      </c>
      <c r="F40" s="4">
        <v>9.57</v>
      </c>
      <c r="G40" s="4">
        <f>F37</f>
        <v>9.7899999999999991</v>
      </c>
      <c r="H40" s="10">
        <f>Table4[[#This Row],[Price (pounds)]]-Table4[[#This Row],[2009 value]]</f>
        <v>-0.21999999999999886</v>
      </c>
      <c r="I40" s="30">
        <f>(Table4[[#This Row],[Workings]]/Table4[[#This Row],[2009 value]])*100</f>
        <v>-2.2471910112359437</v>
      </c>
      <c r="J40" s="58" t="s">
        <v>401</v>
      </c>
    </row>
    <row r="41" spans="1:10">
      <c r="A41" s="82">
        <v>42093</v>
      </c>
      <c r="B41" t="s">
        <v>4</v>
      </c>
      <c r="C41" t="s">
        <v>42</v>
      </c>
      <c r="D41" t="s">
        <v>49</v>
      </c>
      <c r="E41" t="s">
        <v>50</v>
      </c>
      <c r="F41" s="4">
        <v>9.4700000000000006</v>
      </c>
      <c r="G41" s="4">
        <f>F37</f>
        <v>9.7899999999999991</v>
      </c>
      <c r="H41" s="10">
        <f>Table4[[#This Row],[Price (pounds)]]-Table4[[#This Row],[2009 value]]</f>
        <v>-0.31999999999999851</v>
      </c>
      <c r="I41" s="30">
        <f>(Table4[[#This Row],[Workings]]/Table4[[#This Row],[2009 value]])*100</f>
        <v>-3.2686414708886469</v>
      </c>
      <c r="J41" s="58" t="s">
        <v>401</v>
      </c>
    </row>
    <row r="42" spans="1:10">
      <c r="A42" s="38">
        <v>42458</v>
      </c>
      <c r="B42" t="s">
        <v>4</v>
      </c>
      <c r="C42" t="s">
        <v>42</v>
      </c>
      <c r="D42" t="s">
        <v>49</v>
      </c>
      <c r="E42" t="s">
        <v>50</v>
      </c>
      <c r="F42" s="4">
        <v>9.51</v>
      </c>
      <c r="G42" s="4">
        <f>F37</f>
        <v>9.7899999999999991</v>
      </c>
      <c r="H42" s="10">
        <f>Table4[[#This Row],[Price (pounds)]]-Table4[[#This Row],[2009 value]]</f>
        <v>-0.27999999999999936</v>
      </c>
      <c r="I42" s="30">
        <f>(Table4[[#This Row],[Workings]]/Table4[[#This Row],[2009 value]])*100</f>
        <v>-2.8600612870275728</v>
      </c>
      <c r="J42" s="58" t="s">
        <v>401</v>
      </c>
    </row>
    <row r="43" spans="1:10">
      <c r="A43" s="82">
        <v>42821</v>
      </c>
      <c r="B43" t="s">
        <v>4</v>
      </c>
      <c r="C43" t="s">
        <v>42</v>
      </c>
      <c r="D43" t="s">
        <v>49</v>
      </c>
      <c r="E43" t="s">
        <v>50</v>
      </c>
      <c r="F43" s="4">
        <v>9.41</v>
      </c>
      <c r="G43" s="4">
        <f>F37</f>
        <v>9.7899999999999991</v>
      </c>
      <c r="H43" s="10">
        <f>Table4[[#This Row],[Price (pounds)]]-Table4[[#This Row],[2009 value]]</f>
        <v>-0.37999999999999901</v>
      </c>
      <c r="I43" s="30">
        <f>(Table4[[#This Row],[Workings]]/Table4[[#This Row],[2009 value]])*100</f>
        <v>-3.881511746680276</v>
      </c>
      <c r="J43" s="58" t="s">
        <v>401</v>
      </c>
    </row>
    <row r="44" spans="1:10">
      <c r="A44" s="38">
        <v>43185</v>
      </c>
      <c r="B44" t="s">
        <v>4</v>
      </c>
      <c r="C44" t="s">
        <v>42</v>
      </c>
      <c r="D44" t="s">
        <v>49</v>
      </c>
      <c r="E44" t="s">
        <v>50</v>
      </c>
      <c r="F44" s="4">
        <v>9.15</v>
      </c>
      <c r="G44" s="4">
        <f>F37</f>
        <v>9.7899999999999991</v>
      </c>
      <c r="H44" s="10">
        <f>Table4[[#This Row],[Price (pounds)]]-Table4[[#This Row],[2009 value]]</f>
        <v>-0.63999999999999879</v>
      </c>
      <c r="I44" s="30">
        <f>(Table4[[#This Row],[Workings]]/Table4[[#This Row],[2009 value]])*100</f>
        <v>-6.5372829417773115</v>
      </c>
      <c r="J44" s="58" t="s">
        <v>401</v>
      </c>
    </row>
    <row r="45" spans="1:10">
      <c r="A45" s="82">
        <v>43549</v>
      </c>
      <c r="B45" t="s">
        <v>4</v>
      </c>
      <c r="C45" t="s">
        <v>42</v>
      </c>
      <c r="D45" t="s">
        <v>49</v>
      </c>
      <c r="E45" t="s">
        <v>50</v>
      </c>
      <c r="F45" s="4">
        <v>8.9499999999999993</v>
      </c>
      <c r="G45" s="4">
        <f>F37</f>
        <v>9.7899999999999991</v>
      </c>
      <c r="H45" s="10">
        <f>Table4[[#This Row],[Price (pounds)]]-Table4[[#This Row],[2009 value]]</f>
        <v>-0.83999999999999986</v>
      </c>
      <c r="I45" s="30">
        <f>(Table4[[#This Row],[Workings]]/Table4[[#This Row],[2009 value]])*100</f>
        <v>-8.5801838610827375</v>
      </c>
      <c r="J45" s="58" t="s">
        <v>401</v>
      </c>
    </row>
    <row r="46" spans="1:10">
      <c r="A46" s="37">
        <v>39909</v>
      </c>
      <c r="B46" t="s">
        <v>5</v>
      </c>
      <c r="C46" t="s">
        <v>43</v>
      </c>
      <c r="D46" t="s">
        <v>46</v>
      </c>
      <c r="E46" t="s">
        <v>45</v>
      </c>
      <c r="F46" s="4">
        <v>2.2200000000000002</v>
      </c>
      <c r="G46" s="3">
        <f>Table4[[#This Row],[Price (pounds)]]</f>
        <v>2.2200000000000002</v>
      </c>
      <c r="H46" s="3">
        <f>Table4[[#This Row],[Price (pounds)]]-Table4[[#This Row],[2009 value]]</f>
        <v>0</v>
      </c>
      <c r="I46" s="36">
        <f>(Table4[[#This Row],[Workings]]/Table4[[#This Row],[2009 value]])*100</f>
        <v>0</v>
      </c>
      <c r="J46" s="56" t="s">
        <v>396</v>
      </c>
    </row>
    <row r="47" spans="1:10">
      <c r="A47" s="38">
        <v>40274</v>
      </c>
      <c r="B47" t="s">
        <v>5</v>
      </c>
      <c r="C47" t="s">
        <v>43</v>
      </c>
      <c r="D47" t="s">
        <v>46</v>
      </c>
      <c r="E47" t="s">
        <v>45</v>
      </c>
      <c r="F47" s="4">
        <v>2.31</v>
      </c>
      <c r="G47" s="3">
        <f>F46</f>
        <v>2.2200000000000002</v>
      </c>
      <c r="H47" s="3">
        <f>Table4[[#This Row],[Price (pounds)]]-Table4[[#This Row],[2009 value]]</f>
        <v>8.9999999999999858E-2</v>
      </c>
      <c r="I47" s="36">
        <f>(Table4[[#This Row],[Workings]]/Table4[[#This Row],[2009 value]])*100</f>
        <v>4.0540540540540473</v>
      </c>
      <c r="J47" s="56" t="s">
        <v>396</v>
      </c>
    </row>
    <row r="48" spans="1:10">
      <c r="A48" s="37">
        <v>40637</v>
      </c>
      <c r="B48" t="s">
        <v>5</v>
      </c>
      <c r="C48" t="s">
        <v>43</v>
      </c>
      <c r="D48" t="s">
        <v>46</v>
      </c>
      <c r="E48" t="s">
        <v>45</v>
      </c>
      <c r="F48" s="4">
        <v>2.5099999999999998</v>
      </c>
      <c r="G48" s="10">
        <f>F46</f>
        <v>2.2200000000000002</v>
      </c>
      <c r="H48" s="10">
        <f>Table4[[#This Row],[Price (pounds)]]-Table4[[#This Row],[2009 value]]</f>
        <v>0.28999999999999959</v>
      </c>
      <c r="I48" s="30">
        <f>(Table4[[#This Row],[Workings]]/Table4[[#This Row],[2009 value]])*100</f>
        <v>13.063063063063044</v>
      </c>
      <c r="J48" s="58" t="s">
        <v>396</v>
      </c>
    </row>
    <row r="49" spans="1:11">
      <c r="A49" s="38">
        <v>41029</v>
      </c>
      <c r="B49" t="s">
        <v>5</v>
      </c>
      <c r="C49" t="s">
        <v>43</v>
      </c>
      <c r="D49" t="s">
        <v>46</v>
      </c>
      <c r="E49" t="s">
        <v>45</v>
      </c>
      <c r="F49" s="4">
        <v>2.63</v>
      </c>
      <c r="G49" s="10">
        <f>F46</f>
        <v>2.2200000000000002</v>
      </c>
      <c r="H49" s="10">
        <f>Table4[[#This Row],[Price (pounds)]]-Table4[[#This Row],[2009 value]]</f>
        <v>0.4099999999999997</v>
      </c>
      <c r="I49" s="30">
        <f>(Table4[[#This Row],[Workings]]/Table4[[#This Row],[2009 value]])*100</f>
        <v>18.468468468468451</v>
      </c>
      <c r="J49" s="58" t="s">
        <v>396</v>
      </c>
    </row>
    <row r="50" spans="1:11">
      <c r="A50" s="37">
        <v>41365</v>
      </c>
      <c r="B50" t="s">
        <v>5</v>
      </c>
      <c r="C50" t="s">
        <v>43</v>
      </c>
      <c r="D50" t="s">
        <v>46</v>
      </c>
      <c r="E50" t="s">
        <v>45</v>
      </c>
      <c r="F50" s="4">
        <v>2.86</v>
      </c>
      <c r="G50" s="10">
        <f>F46</f>
        <v>2.2200000000000002</v>
      </c>
      <c r="H50" s="10">
        <f>Table4[[#This Row],[Price (pounds)]]-Table4[[#This Row],[2009 value]]</f>
        <v>0.63999999999999968</v>
      </c>
      <c r="I50" s="30">
        <f>(Table4[[#This Row],[Workings]]/Table4[[#This Row],[2009 value]])*100</f>
        <v>28.828828828828811</v>
      </c>
      <c r="J50" s="58" t="s">
        <v>396</v>
      </c>
    </row>
    <row r="51" spans="1:11">
      <c r="A51" s="39">
        <v>41549</v>
      </c>
      <c r="B51" t="s">
        <v>5</v>
      </c>
      <c r="C51" t="s">
        <v>43</v>
      </c>
      <c r="D51" t="s">
        <v>46</v>
      </c>
      <c r="E51" t="s">
        <v>45</v>
      </c>
      <c r="F51" s="4">
        <v>3.08</v>
      </c>
      <c r="G51" s="10">
        <f>F46</f>
        <v>2.2200000000000002</v>
      </c>
      <c r="H51" s="10">
        <f>Table4[[#This Row],[Price (pounds)]]-Table4[[#This Row],[2009 value]]</f>
        <v>0.85999999999999988</v>
      </c>
      <c r="I51" s="30">
        <f>(Table4[[#This Row],[Workings]]/Table4[[#This Row],[2009 value]])*100</f>
        <v>38.738738738738732</v>
      </c>
      <c r="J51" s="58" t="s">
        <v>396</v>
      </c>
    </row>
    <row r="52" spans="1:11">
      <c r="A52" s="40">
        <v>41729</v>
      </c>
      <c r="B52" t="s">
        <v>5</v>
      </c>
      <c r="C52" t="s">
        <v>43</v>
      </c>
      <c r="D52" t="s">
        <v>46</v>
      </c>
      <c r="E52" t="s">
        <v>45</v>
      </c>
      <c r="F52" s="4">
        <v>3.01</v>
      </c>
      <c r="G52" s="10">
        <f>F46</f>
        <v>2.2200000000000002</v>
      </c>
      <c r="H52" s="10">
        <f>Table4[[#This Row],[Price (pounds)]]-Table4[[#This Row],[2009 value]]</f>
        <v>0.78999999999999959</v>
      </c>
      <c r="I52" s="30">
        <f>(Table4[[#This Row],[Workings]]/Table4[[#This Row],[2009 value]])*100</f>
        <v>35.585585585585569</v>
      </c>
      <c r="J52" s="58" t="s">
        <v>396</v>
      </c>
    </row>
    <row r="53" spans="1:11">
      <c r="A53" s="41">
        <v>41914</v>
      </c>
      <c r="B53" t="s">
        <v>5</v>
      </c>
      <c r="C53" t="s">
        <v>43</v>
      </c>
      <c r="D53" t="s">
        <v>46</v>
      </c>
      <c r="E53" t="s">
        <v>45</v>
      </c>
      <c r="F53" s="4">
        <v>3.01</v>
      </c>
      <c r="G53" s="10">
        <f>F46</f>
        <v>2.2200000000000002</v>
      </c>
      <c r="H53" s="10">
        <f>Table4[[#This Row],[Price (pounds)]]-Table4[[#This Row],[2009 value]]</f>
        <v>0.78999999999999959</v>
      </c>
      <c r="I53" s="30">
        <f>(Table4[[#This Row],[Workings]]/Table4[[#This Row],[2009 value]])*100</f>
        <v>35.585585585585569</v>
      </c>
      <c r="J53" s="58" t="s">
        <v>396</v>
      </c>
    </row>
    <row r="54" spans="1:11">
      <c r="A54" s="37">
        <v>42093</v>
      </c>
      <c r="B54" t="s">
        <v>5</v>
      </c>
      <c r="C54" t="s">
        <v>43</v>
      </c>
      <c r="D54" t="s">
        <v>46</v>
      </c>
      <c r="E54" t="s">
        <v>45</v>
      </c>
      <c r="F54" s="4">
        <v>2.98</v>
      </c>
      <c r="G54" s="10">
        <f>F46</f>
        <v>2.2200000000000002</v>
      </c>
      <c r="H54" s="10">
        <f>Table4[[#This Row],[Price (pounds)]]-Table4[[#This Row],[2009 value]]</f>
        <v>0.75999999999999979</v>
      </c>
      <c r="I54" s="30">
        <f>(Table4[[#This Row],[Workings]]/Table4[[#This Row],[2009 value]])*100</f>
        <v>34.234234234234222</v>
      </c>
      <c r="J54" s="58" t="s">
        <v>396</v>
      </c>
    </row>
    <row r="55" spans="1:11">
      <c r="A55" s="38">
        <v>42458</v>
      </c>
      <c r="B55" t="s">
        <v>5</v>
      </c>
      <c r="C55" t="s">
        <v>43</v>
      </c>
      <c r="D55" t="s">
        <v>46</v>
      </c>
      <c r="E55" t="s">
        <v>45</v>
      </c>
      <c r="F55" s="4">
        <v>3.03</v>
      </c>
      <c r="G55" s="10">
        <f>F46</f>
        <v>2.2200000000000002</v>
      </c>
      <c r="H55" s="10">
        <f>Table4[[#This Row],[Price (pounds)]]-Table4[[#This Row],[2009 value]]</f>
        <v>0.80999999999999961</v>
      </c>
      <c r="I55" s="30">
        <f>(Table4[[#This Row],[Workings]]/Table4[[#This Row],[2009 value]])*100</f>
        <v>36.486486486486463</v>
      </c>
      <c r="J55" s="58" t="s">
        <v>396</v>
      </c>
    </row>
    <row r="56" spans="1:11">
      <c r="A56" s="37">
        <v>42821</v>
      </c>
      <c r="B56" t="s">
        <v>5</v>
      </c>
      <c r="C56" t="s">
        <v>43</v>
      </c>
      <c r="D56" t="s">
        <v>46</v>
      </c>
      <c r="E56" t="s">
        <v>45</v>
      </c>
      <c r="F56" s="4">
        <v>3.05</v>
      </c>
      <c r="G56" s="10">
        <f>F46</f>
        <v>2.2200000000000002</v>
      </c>
      <c r="H56" s="10">
        <f>Table4[[#This Row],[Price (pounds)]]-Table4[[#This Row],[2009 value]]</f>
        <v>0.82999999999999963</v>
      </c>
      <c r="I56" s="30">
        <f>(Table4[[#This Row],[Workings]]/Table4[[#This Row],[2009 value]])*100</f>
        <v>37.387387387387363</v>
      </c>
      <c r="J56" s="58" t="s">
        <v>396</v>
      </c>
    </row>
    <row r="57" spans="1:11">
      <c r="A57" s="38">
        <v>43185</v>
      </c>
      <c r="B57" t="s">
        <v>5</v>
      </c>
      <c r="C57" t="s">
        <v>43</v>
      </c>
      <c r="D57" t="s">
        <v>46</v>
      </c>
      <c r="E57" t="s">
        <v>45</v>
      </c>
      <c r="F57" s="4">
        <v>3.02</v>
      </c>
      <c r="G57" s="10">
        <f>F46</f>
        <v>2.2200000000000002</v>
      </c>
      <c r="H57" s="10">
        <f>Table4[[#This Row],[Price (pounds)]]-Table4[[#This Row],[2009 value]]</f>
        <v>0.79999999999999982</v>
      </c>
      <c r="I57" s="30">
        <f>(Table4[[#This Row],[Workings]]/Table4[[#This Row],[2009 value]])*100</f>
        <v>36.036036036036023</v>
      </c>
      <c r="J57" s="58" t="s">
        <v>396</v>
      </c>
    </row>
    <row r="58" spans="1:11">
      <c r="A58" s="82">
        <v>43549</v>
      </c>
      <c r="B58" t="s">
        <v>5</v>
      </c>
      <c r="C58" t="s">
        <v>43</v>
      </c>
      <c r="D58" t="s">
        <v>46</v>
      </c>
      <c r="E58" t="s">
        <v>45</v>
      </c>
      <c r="F58" s="4">
        <v>3</v>
      </c>
      <c r="G58" s="10">
        <f>F46</f>
        <v>2.2200000000000002</v>
      </c>
      <c r="H58" s="10">
        <f>Table4[[#This Row],[Price (pounds)]]-Table4[[#This Row],[2009 value]]</f>
        <v>0.7799999999999998</v>
      </c>
      <c r="I58" s="30">
        <f>(Table4[[#This Row],[Workings]]/Table4[[#This Row],[2009 value]])*100</f>
        <v>35.135135135135123</v>
      </c>
      <c r="J58" s="58" t="s">
        <v>396</v>
      </c>
    </row>
    <row r="59" spans="1:11">
      <c r="A59" s="82">
        <v>41365</v>
      </c>
      <c r="B59" t="s">
        <v>6</v>
      </c>
      <c r="C59" t="s">
        <v>43</v>
      </c>
      <c r="D59" t="s">
        <v>49</v>
      </c>
      <c r="E59" t="s">
        <v>45</v>
      </c>
      <c r="F59" s="4">
        <v>5.72</v>
      </c>
      <c r="G59" s="4">
        <f>Table4[[#This Row],[Price (pounds)]]</f>
        <v>5.72</v>
      </c>
      <c r="H59" s="10">
        <f>Table4[[#This Row],[Price (pounds)]]-Table4[[#This Row],[2009 value]]</f>
        <v>0</v>
      </c>
      <c r="I59" s="30">
        <f>(Table4[[#This Row],[Workings]]/Table4[[#This Row],[2009 value]])*100</f>
        <v>0</v>
      </c>
      <c r="J59" s="58" t="s">
        <v>398</v>
      </c>
      <c r="K59" s="17" t="s">
        <v>78</v>
      </c>
    </row>
    <row r="60" spans="1:11">
      <c r="A60" s="39">
        <v>41549</v>
      </c>
      <c r="B60" t="s">
        <v>6</v>
      </c>
      <c r="C60" t="s">
        <v>43</v>
      </c>
      <c r="D60" t="s">
        <v>49</v>
      </c>
      <c r="E60" t="s">
        <v>45</v>
      </c>
      <c r="F60" s="4">
        <v>5.72</v>
      </c>
      <c r="G60" s="4">
        <f>F59</f>
        <v>5.72</v>
      </c>
      <c r="H60" s="10">
        <f>Table4[[#This Row],[Price (pounds)]]-Table4[[#This Row],[2009 value]]</f>
        <v>0</v>
      </c>
      <c r="I60" s="30">
        <f>(Table4[[#This Row],[Workings]]/Table4[[#This Row],[2009 value]])*100</f>
        <v>0</v>
      </c>
      <c r="J60" s="58" t="s">
        <v>398</v>
      </c>
      <c r="K60" s="17" t="s">
        <v>85</v>
      </c>
    </row>
    <row r="61" spans="1:11">
      <c r="A61" s="40">
        <v>41729</v>
      </c>
      <c r="B61" t="s">
        <v>6</v>
      </c>
      <c r="C61" t="s">
        <v>43</v>
      </c>
      <c r="D61" t="s">
        <v>49</v>
      </c>
      <c r="E61" t="s">
        <v>45</v>
      </c>
      <c r="F61" s="4">
        <v>5.59</v>
      </c>
      <c r="G61" s="4">
        <f>F59</f>
        <v>5.72</v>
      </c>
      <c r="H61" s="10">
        <f>Table4[[#This Row],[Price (pounds)]]-Table4[[#This Row],[2009 value]]</f>
        <v>-0.12999999999999989</v>
      </c>
      <c r="I61" s="30">
        <f>(Table4[[#This Row],[Workings]]/Table4[[#This Row],[2009 value]])*100</f>
        <v>-2.2727272727272712</v>
      </c>
      <c r="J61" s="58" t="s">
        <v>398</v>
      </c>
      <c r="K61" s="18" t="s">
        <v>79</v>
      </c>
    </row>
    <row r="62" spans="1:11">
      <c r="A62" s="41">
        <v>41914</v>
      </c>
      <c r="B62" t="s">
        <v>6</v>
      </c>
      <c r="C62" t="s">
        <v>43</v>
      </c>
      <c r="D62" t="s">
        <v>49</v>
      </c>
      <c r="E62" t="s">
        <v>45</v>
      </c>
      <c r="F62" s="4">
        <v>5.59</v>
      </c>
      <c r="G62" s="4">
        <f>F59</f>
        <v>5.72</v>
      </c>
      <c r="H62" s="10">
        <f>Table4[[#This Row],[Price (pounds)]]-Table4[[#This Row],[2009 value]]</f>
        <v>-0.12999999999999989</v>
      </c>
      <c r="I62" s="30">
        <f>(Table4[[#This Row],[Workings]]/Table4[[#This Row],[2009 value]])*100</f>
        <v>-2.2727272727272712</v>
      </c>
      <c r="J62" s="58" t="s">
        <v>398</v>
      </c>
    </row>
    <row r="63" spans="1:11">
      <c r="A63" s="82">
        <v>42093</v>
      </c>
      <c r="B63" t="s">
        <v>6</v>
      </c>
      <c r="C63" t="s">
        <v>43</v>
      </c>
      <c r="D63" t="s">
        <v>49</v>
      </c>
      <c r="E63" t="s">
        <v>45</v>
      </c>
      <c r="F63" s="4">
        <v>5.2</v>
      </c>
      <c r="G63" s="4">
        <f>F59</f>
        <v>5.72</v>
      </c>
      <c r="H63" s="10">
        <f>Table4[[#This Row],[Price (pounds)]]-Table4[[#This Row],[2009 value]]</f>
        <v>-0.51999999999999957</v>
      </c>
      <c r="I63" s="30">
        <f>(Table4[[#This Row],[Workings]]/Table4[[#This Row],[2009 value]])*100</f>
        <v>-9.0909090909090846</v>
      </c>
      <c r="J63" s="58" t="s">
        <v>398</v>
      </c>
    </row>
    <row r="64" spans="1:11">
      <c r="A64" s="38">
        <v>42458</v>
      </c>
      <c r="B64" t="s">
        <v>6</v>
      </c>
      <c r="C64" t="s">
        <v>43</v>
      </c>
      <c r="D64" t="s">
        <v>49</v>
      </c>
      <c r="E64" t="s">
        <v>45</v>
      </c>
      <c r="F64" s="4">
        <v>5.26</v>
      </c>
      <c r="G64" s="4">
        <f>F59</f>
        <v>5.72</v>
      </c>
      <c r="H64" s="10">
        <f>Table4[[#This Row],[Price (pounds)]]-Table4[[#This Row],[2009 value]]</f>
        <v>-0.45999999999999996</v>
      </c>
      <c r="I64" s="30">
        <f>(Table4[[#This Row],[Workings]]/Table4[[#This Row],[2009 value]])*100</f>
        <v>-8.0419580419580416</v>
      </c>
      <c r="J64" s="58" t="s">
        <v>398</v>
      </c>
    </row>
    <row r="65" spans="1:11">
      <c r="A65" s="82">
        <v>42821</v>
      </c>
      <c r="B65" t="s">
        <v>6</v>
      </c>
      <c r="C65" t="s">
        <v>43</v>
      </c>
      <c r="D65" t="s">
        <v>49</v>
      </c>
      <c r="E65" t="s">
        <v>45</v>
      </c>
      <c r="F65" s="4">
        <v>5.26</v>
      </c>
      <c r="G65" s="4">
        <f>F59</f>
        <v>5.72</v>
      </c>
      <c r="H65" s="10">
        <f>Table4[[#This Row],[Price (pounds)]]-Table4[[#This Row],[2009 value]]</f>
        <v>-0.45999999999999996</v>
      </c>
      <c r="I65" s="30">
        <f>(Table4[[#This Row],[Workings]]/Table4[[#This Row],[2009 value]])*100</f>
        <v>-8.0419580419580416</v>
      </c>
      <c r="J65" s="58" t="s">
        <v>398</v>
      </c>
    </row>
    <row r="66" spans="1:11">
      <c r="A66" s="38">
        <v>43185</v>
      </c>
      <c r="B66" t="s">
        <v>6</v>
      </c>
      <c r="C66" t="s">
        <v>43</v>
      </c>
      <c r="D66" t="s">
        <v>49</v>
      </c>
      <c r="E66" t="s">
        <v>45</v>
      </c>
      <c r="F66" s="4">
        <v>5.16</v>
      </c>
      <c r="G66" s="4">
        <f>F59</f>
        <v>5.72</v>
      </c>
      <c r="H66" s="10">
        <f>Table4[[#This Row],[Price (pounds)]]-Table4[[#This Row],[2009 value]]</f>
        <v>-0.55999999999999961</v>
      </c>
      <c r="I66" s="30">
        <f>(Table4[[#This Row],[Workings]]/Table4[[#This Row],[2009 value]])*100</f>
        <v>-9.7902097902097829</v>
      </c>
      <c r="J66" s="58" t="s">
        <v>398</v>
      </c>
    </row>
    <row r="67" spans="1:11">
      <c r="A67" s="82">
        <v>43549</v>
      </c>
      <c r="B67" t="s">
        <v>6</v>
      </c>
      <c r="C67" t="s">
        <v>43</v>
      </c>
      <c r="D67" t="s">
        <v>49</v>
      </c>
      <c r="E67" t="s">
        <v>45</v>
      </c>
      <c r="F67" s="4">
        <v>5.0999999999999996</v>
      </c>
      <c r="G67" s="4">
        <f>F59</f>
        <v>5.72</v>
      </c>
      <c r="H67" s="10">
        <f>Table4[[#This Row],[Price (pounds)]]-Table4[[#This Row],[2009 value]]</f>
        <v>-0.62000000000000011</v>
      </c>
      <c r="I67" s="30">
        <f>(Table4[[#This Row],[Workings]]/Table4[[#This Row],[2009 value]])*100</f>
        <v>-10.839160839160842</v>
      </c>
      <c r="J67" s="58" t="s">
        <v>398</v>
      </c>
    </row>
    <row r="68" spans="1:11">
      <c r="A68" s="37">
        <v>39909</v>
      </c>
      <c r="B68" t="s">
        <v>7</v>
      </c>
      <c r="C68" t="s">
        <v>43</v>
      </c>
      <c r="D68" t="s">
        <v>46</v>
      </c>
      <c r="E68" t="s">
        <v>50</v>
      </c>
      <c r="F68" s="4">
        <v>5.5</v>
      </c>
      <c r="G68" s="3">
        <f>Table4[[#This Row],[Price (pounds)]]</f>
        <v>5.5</v>
      </c>
      <c r="H68" s="3">
        <f>Table4[[#This Row],[Price (pounds)]]-Table4[[#This Row],[2009 value]]</f>
        <v>0</v>
      </c>
      <c r="I68" s="36">
        <f>(Table4[[#This Row],[Workings]]/Table4[[#This Row],[2009 value]])*100</f>
        <v>0</v>
      </c>
      <c r="J68" s="56" t="s">
        <v>400</v>
      </c>
    </row>
    <row r="69" spans="1:11">
      <c r="A69" s="38">
        <v>40274</v>
      </c>
      <c r="B69" t="s">
        <v>7</v>
      </c>
      <c r="C69" t="s">
        <v>43</v>
      </c>
      <c r="D69" t="s">
        <v>46</v>
      </c>
      <c r="E69" t="s">
        <v>50</v>
      </c>
      <c r="F69" s="4">
        <v>5.38</v>
      </c>
      <c r="G69" s="3">
        <f>F68</f>
        <v>5.5</v>
      </c>
      <c r="H69" s="3">
        <f>Table4[[#This Row],[Price (pounds)]]-Table4[[#This Row],[2009 value]]</f>
        <v>-0.12000000000000011</v>
      </c>
      <c r="I69" s="36">
        <f>(Table4[[#This Row],[Workings]]/Table4[[#This Row],[2009 value]])*100</f>
        <v>-2.1818181818181839</v>
      </c>
      <c r="J69" s="56" t="s">
        <v>400</v>
      </c>
    </row>
    <row r="70" spans="1:11">
      <c r="A70" s="37">
        <v>40637</v>
      </c>
      <c r="B70" t="s">
        <v>7</v>
      </c>
      <c r="C70" t="s">
        <v>43</v>
      </c>
      <c r="D70" t="s">
        <v>46</v>
      </c>
      <c r="E70" t="s">
        <v>50</v>
      </c>
      <c r="F70" s="4">
        <v>5.19</v>
      </c>
      <c r="G70" s="10">
        <f>F68</f>
        <v>5.5</v>
      </c>
      <c r="H70" s="10">
        <f>Table4[[#This Row],[Price (pounds)]]-Table4[[#This Row],[2009 value]]</f>
        <v>-0.30999999999999961</v>
      </c>
      <c r="I70" s="30">
        <f>(Table4[[#This Row],[Workings]]/Table4[[#This Row],[2009 value]])*100</f>
        <v>-5.6363636363636287</v>
      </c>
      <c r="J70" s="58" t="s">
        <v>400</v>
      </c>
    </row>
    <row r="71" spans="1:11">
      <c r="A71" s="38">
        <v>41029</v>
      </c>
      <c r="B71" t="s">
        <v>7</v>
      </c>
      <c r="C71" t="s">
        <v>43</v>
      </c>
      <c r="D71" t="s">
        <v>46</v>
      </c>
      <c r="E71" t="s">
        <v>50</v>
      </c>
      <c r="F71" s="4">
        <v>5.98</v>
      </c>
      <c r="G71" s="10">
        <f>F68</f>
        <v>5.5</v>
      </c>
      <c r="H71" s="10">
        <f>Table4[[#This Row],[Price (pounds)]]-Table4[[#This Row],[2009 value]]</f>
        <v>0.48000000000000043</v>
      </c>
      <c r="I71" s="30">
        <f>(Table4[[#This Row],[Workings]]/Table4[[#This Row],[2009 value]])*100</f>
        <v>8.7272727272727355</v>
      </c>
      <c r="J71" s="58" t="s">
        <v>400</v>
      </c>
    </row>
    <row r="72" spans="1:11">
      <c r="A72" s="37">
        <v>41365</v>
      </c>
      <c r="B72" t="s">
        <v>7</v>
      </c>
      <c r="C72" t="s">
        <v>43</v>
      </c>
      <c r="D72" t="s">
        <v>46</v>
      </c>
      <c r="E72" t="s">
        <v>50</v>
      </c>
      <c r="F72" s="4">
        <v>6.16</v>
      </c>
      <c r="G72" s="10">
        <f>F68</f>
        <v>5.5</v>
      </c>
      <c r="H72" s="10">
        <f>Table4[[#This Row],[Price (pounds)]]-Table4[[#This Row],[2009 value]]</f>
        <v>0.66000000000000014</v>
      </c>
      <c r="I72" s="30">
        <f>(Table4[[#This Row],[Workings]]/Table4[[#This Row],[2009 value]])*100</f>
        <v>12.000000000000002</v>
      </c>
      <c r="J72" s="58" t="s">
        <v>400</v>
      </c>
    </row>
    <row r="73" spans="1:11">
      <c r="A73" s="39">
        <v>41549</v>
      </c>
      <c r="B73" t="s">
        <v>7</v>
      </c>
      <c r="C73" t="s">
        <v>43</v>
      </c>
      <c r="D73" t="s">
        <v>46</v>
      </c>
      <c r="E73" t="s">
        <v>50</v>
      </c>
      <c r="F73" s="4">
        <v>4.18</v>
      </c>
      <c r="G73" s="10">
        <f>F68</f>
        <v>5.5</v>
      </c>
      <c r="H73" s="10">
        <f>Table4[[#This Row],[Price (pounds)]]-Table4[[#This Row],[2009 value]]</f>
        <v>-1.3200000000000003</v>
      </c>
      <c r="I73" s="30">
        <f>(Table4[[#This Row],[Workings]]/Table4[[#This Row],[2009 value]])*100</f>
        <v>-24.000000000000004</v>
      </c>
      <c r="J73" s="58" t="s">
        <v>400</v>
      </c>
      <c r="K73" s="17" t="s">
        <v>85</v>
      </c>
    </row>
    <row r="74" spans="1:11">
      <c r="A74" s="40">
        <v>41729</v>
      </c>
      <c r="B74" t="s">
        <v>7</v>
      </c>
      <c r="C74" t="s">
        <v>43</v>
      </c>
      <c r="D74" t="s">
        <v>46</v>
      </c>
      <c r="E74" t="s">
        <v>50</v>
      </c>
      <c r="F74" s="4">
        <v>4.09</v>
      </c>
      <c r="G74" s="10">
        <f>F68</f>
        <v>5.5</v>
      </c>
      <c r="H74" s="10">
        <f>Table4[[#This Row],[Price (pounds)]]-Table4[[#This Row],[2009 value]]</f>
        <v>-1.4100000000000001</v>
      </c>
      <c r="I74" s="30">
        <f>(Table4[[#This Row],[Workings]]/Table4[[#This Row],[2009 value]])*100</f>
        <v>-25.63636363636364</v>
      </c>
      <c r="J74" s="58" t="s">
        <v>400</v>
      </c>
    </row>
    <row r="75" spans="1:11">
      <c r="A75" s="41">
        <v>41914</v>
      </c>
      <c r="B75" t="s">
        <v>7</v>
      </c>
      <c r="C75" t="s">
        <v>43</v>
      </c>
      <c r="D75" t="s">
        <v>46</v>
      </c>
      <c r="E75" t="s">
        <v>50</v>
      </c>
      <c r="F75" s="4">
        <v>3.01</v>
      </c>
      <c r="G75" s="10">
        <f>F68</f>
        <v>5.5</v>
      </c>
      <c r="H75" s="10">
        <f>Table4[[#This Row],[Price (pounds)]]-Table4[[#This Row],[2009 value]]</f>
        <v>-2.4900000000000002</v>
      </c>
      <c r="I75" s="30">
        <f>(Table4[[#This Row],[Workings]]/Table4[[#This Row],[2009 value]])*100</f>
        <v>-45.272727272727273</v>
      </c>
      <c r="J75" s="58" t="s">
        <v>400</v>
      </c>
    </row>
    <row r="76" spans="1:11">
      <c r="A76" s="37">
        <v>42093</v>
      </c>
      <c r="B76" t="s">
        <v>7</v>
      </c>
      <c r="C76" t="s">
        <v>43</v>
      </c>
      <c r="D76" t="s">
        <v>46</v>
      </c>
      <c r="E76" t="s">
        <v>50</v>
      </c>
      <c r="F76" s="4">
        <v>2.98</v>
      </c>
      <c r="G76" s="10">
        <f>F68</f>
        <v>5.5</v>
      </c>
      <c r="H76" s="10">
        <f>Table4[[#This Row],[Price (pounds)]]-Table4[[#This Row],[2009 value]]</f>
        <v>-2.52</v>
      </c>
      <c r="I76" s="30">
        <f>(Table4[[#This Row],[Workings]]/Table4[[#This Row],[2009 value]])*100</f>
        <v>-45.81818181818182</v>
      </c>
      <c r="J76" s="58" t="s">
        <v>400</v>
      </c>
    </row>
    <row r="77" spans="1:11">
      <c r="A77" s="38">
        <v>42458</v>
      </c>
      <c r="B77" t="s">
        <v>7</v>
      </c>
      <c r="C77" t="s">
        <v>43</v>
      </c>
      <c r="D77" t="s">
        <v>46</v>
      </c>
      <c r="E77" t="s">
        <v>50</v>
      </c>
      <c r="F77" s="4">
        <v>3.03</v>
      </c>
      <c r="G77" s="10">
        <f>F68</f>
        <v>5.5</v>
      </c>
      <c r="H77" s="10">
        <f>Table4[[#This Row],[Price (pounds)]]-Table4[[#This Row],[2009 value]]</f>
        <v>-2.4700000000000002</v>
      </c>
      <c r="I77" s="30">
        <f>(Table4[[#This Row],[Workings]]/Table4[[#This Row],[2009 value]])*100</f>
        <v>-44.909090909090914</v>
      </c>
      <c r="J77" s="58" t="s">
        <v>400</v>
      </c>
    </row>
    <row r="78" spans="1:11">
      <c r="A78" s="37">
        <v>42821</v>
      </c>
      <c r="B78" t="s">
        <v>7</v>
      </c>
      <c r="C78" t="s">
        <v>43</v>
      </c>
      <c r="D78" t="s">
        <v>46</v>
      </c>
      <c r="E78" t="s">
        <v>50</v>
      </c>
      <c r="F78" s="4">
        <v>3.05</v>
      </c>
      <c r="G78" s="10">
        <f>F68</f>
        <v>5.5</v>
      </c>
      <c r="H78" s="10">
        <f>Table4[[#This Row],[Price (pounds)]]-Table4[[#This Row],[2009 value]]</f>
        <v>-2.4500000000000002</v>
      </c>
      <c r="I78" s="30">
        <f>(Table4[[#This Row],[Workings]]/Table4[[#This Row],[2009 value]])*100</f>
        <v>-44.545454545454547</v>
      </c>
      <c r="J78" s="58" t="s">
        <v>400</v>
      </c>
    </row>
    <row r="79" spans="1:11">
      <c r="A79" s="38">
        <v>43185</v>
      </c>
      <c r="B79" t="s">
        <v>7</v>
      </c>
      <c r="C79" t="s">
        <v>43</v>
      </c>
      <c r="D79" t="s">
        <v>46</v>
      </c>
      <c r="E79" t="s">
        <v>50</v>
      </c>
      <c r="F79" s="4">
        <v>3.02</v>
      </c>
      <c r="G79" s="10">
        <f>F68</f>
        <v>5.5</v>
      </c>
      <c r="H79" s="10">
        <f>Table4[[#This Row],[Price (pounds)]]-Table4[[#This Row],[2009 value]]</f>
        <v>-2.48</v>
      </c>
      <c r="I79" s="30">
        <f>(Table4[[#This Row],[Workings]]/Table4[[#This Row],[2009 value]])*100</f>
        <v>-45.090909090909093</v>
      </c>
      <c r="J79" s="58" t="s">
        <v>400</v>
      </c>
    </row>
    <row r="80" spans="1:11">
      <c r="A80" s="82">
        <v>43549</v>
      </c>
      <c r="B80" t="s">
        <v>7</v>
      </c>
      <c r="C80" t="s">
        <v>43</v>
      </c>
      <c r="D80" t="s">
        <v>46</v>
      </c>
      <c r="E80" t="s">
        <v>50</v>
      </c>
      <c r="F80" s="4">
        <v>3</v>
      </c>
      <c r="G80" s="10">
        <f>F68</f>
        <v>5.5</v>
      </c>
      <c r="H80" s="10">
        <f>Table4[[#This Row],[Price (pounds)]]-Table4[[#This Row],[2009 value]]</f>
        <v>-2.5</v>
      </c>
      <c r="I80" s="30">
        <f>(Table4[[#This Row],[Workings]]/Table4[[#This Row],[2009 value]])*100</f>
        <v>-45.454545454545453</v>
      </c>
      <c r="J80" s="58" t="s">
        <v>400</v>
      </c>
    </row>
    <row r="81" spans="1:11">
      <c r="A81" s="82">
        <v>41365</v>
      </c>
      <c r="B81" t="s">
        <v>8</v>
      </c>
      <c r="C81" t="s">
        <v>43</v>
      </c>
      <c r="D81" t="s">
        <v>49</v>
      </c>
      <c r="E81" t="s">
        <v>50</v>
      </c>
      <c r="F81" s="4">
        <v>8.8000000000000007</v>
      </c>
      <c r="G81" s="4">
        <f>Table4[[#This Row],[Price (pounds)]]</f>
        <v>8.8000000000000007</v>
      </c>
      <c r="H81" s="10">
        <f>Table4[[#This Row],[Price (pounds)]]-Table4[[#This Row],[2009 value]]</f>
        <v>0</v>
      </c>
      <c r="I81" s="30">
        <f>(Table4[[#This Row],[Workings]]/Table4[[#This Row],[2009 value]])*100</f>
        <v>0</v>
      </c>
      <c r="J81" s="58" t="s">
        <v>402</v>
      </c>
      <c r="K81" s="17" t="s">
        <v>78</v>
      </c>
    </row>
    <row r="82" spans="1:11">
      <c r="A82" s="39">
        <v>41549</v>
      </c>
      <c r="B82" t="s">
        <v>8</v>
      </c>
      <c r="C82" t="s">
        <v>43</v>
      </c>
      <c r="D82" t="s">
        <v>49</v>
      </c>
      <c r="E82" t="s">
        <v>50</v>
      </c>
      <c r="F82" s="4">
        <v>8.8000000000000007</v>
      </c>
      <c r="G82" s="4">
        <f>F81</f>
        <v>8.8000000000000007</v>
      </c>
      <c r="H82" s="10">
        <f>Table4[[#This Row],[Price (pounds)]]-Table4[[#This Row],[2009 value]]</f>
        <v>0</v>
      </c>
      <c r="I82" s="30">
        <f>(Table4[[#This Row],[Workings]]/Table4[[#This Row],[2009 value]])*100</f>
        <v>0</v>
      </c>
      <c r="J82" s="58" t="s">
        <v>402</v>
      </c>
      <c r="K82" s="17" t="s">
        <v>85</v>
      </c>
    </row>
    <row r="83" spans="1:11">
      <c r="A83" s="40">
        <v>41729</v>
      </c>
      <c r="B83" t="s">
        <v>8</v>
      </c>
      <c r="C83" t="s">
        <v>43</v>
      </c>
      <c r="D83" t="s">
        <v>49</v>
      </c>
      <c r="E83" t="s">
        <v>50</v>
      </c>
      <c r="F83" s="4">
        <v>8.8000000000000007</v>
      </c>
      <c r="G83" s="4">
        <f>F81</f>
        <v>8.8000000000000007</v>
      </c>
      <c r="H83" s="10">
        <f>Table4[[#This Row],[Price (pounds)]]-Table4[[#This Row],[2009 value]]</f>
        <v>0</v>
      </c>
      <c r="I83" s="30">
        <f>(Table4[[#This Row],[Workings]]/Table4[[#This Row],[2009 value]])*100</f>
        <v>0</v>
      </c>
      <c r="J83" s="58" t="s">
        <v>402</v>
      </c>
      <c r="K83" s="18" t="s">
        <v>79</v>
      </c>
    </row>
    <row r="84" spans="1:11">
      <c r="A84" s="41">
        <v>41914</v>
      </c>
      <c r="B84" t="s">
        <v>8</v>
      </c>
      <c r="C84" t="s">
        <v>43</v>
      </c>
      <c r="D84" t="s">
        <v>49</v>
      </c>
      <c r="E84" t="s">
        <v>50</v>
      </c>
      <c r="F84" s="4">
        <v>8.6</v>
      </c>
      <c r="G84" s="4">
        <f>F81</f>
        <v>8.8000000000000007</v>
      </c>
      <c r="H84" s="10">
        <f>Table4[[#This Row],[Price (pounds)]]-Table4[[#This Row],[2009 value]]</f>
        <v>-0.20000000000000107</v>
      </c>
      <c r="I84" s="30">
        <f>(Table4[[#This Row],[Workings]]/Table4[[#This Row],[2009 value]])*100</f>
        <v>-2.2727272727272845</v>
      </c>
      <c r="J84" s="58" t="s">
        <v>402</v>
      </c>
    </row>
    <row r="85" spans="1:11">
      <c r="A85" s="82">
        <v>42093</v>
      </c>
      <c r="B85" t="s">
        <v>8</v>
      </c>
      <c r="C85" t="s">
        <v>43</v>
      </c>
      <c r="D85" t="s">
        <v>49</v>
      </c>
      <c r="E85" t="s">
        <v>50</v>
      </c>
      <c r="F85" s="4">
        <v>5.2</v>
      </c>
      <c r="G85" s="4">
        <f>F81</f>
        <v>8.8000000000000007</v>
      </c>
      <c r="H85" s="10">
        <f>Table4[[#This Row],[Price (pounds)]]-Table4[[#This Row],[2009 value]]</f>
        <v>-3.6000000000000005</v>
      </c>
      <c r="I85" s="30">
        <f>(Table4[[#This Row],[Workings]]/Table4[[#This Row],[2009 value]])*100</f>
        <v>-40.909090909090914</v>
      </c>
      <c r="J85" s="58" t="s">
        <v>402</v>
      </c>
    </row>
    <row r="86" spans="1:11">
      <c r="A86" s="38">
        <v>42458</v>
      </c>
      <c r="B86" t="s">
        <v>8</v>
      </c>
      <c r="C86" t="s">
        <v>43</v>
      </c>
      <c r="D86" t="s">
        <v>49</v>
      </c>
      <c r="E86" t="s">
        <v>50</v>
      </c>
      <c r="F86" s="4">
        <v>5.26</v>
      </c>
      <c r="G86" s="4">
        <f>F81</f>
        <v>8.8000000000000007</v>
      </c>
      <c r="H86" s="10">
        <f>Table4[[#This Row],[Price (pounds)]]-Table4[[#This Row],[2009 value]]</f>
        <v>-3.5400000000000009</v>
      </c>
      <c r="I86" s="30">
        <f>(Table4[[#This Row],[Workings]]/Table4[[#This Row],[2009 value]])*100</f>
        <v>-40.227272727272734</v>
      </c>
      <c r="J86" s="58" t="s">
        <v>402</v>
      </c>
    </row>
    <row r="87" spans="1:11">
      <c r="A87" s="82">
        <v>42821</v>
      </c>
      <c r="B87" t="s">
        <v>8</v>
      </c>
      <c r="C87" t="s">
        <v>43</v>
      </c>
      <c r="D87" t="s">
        <v>49</v>
      </c>
      <c r="E87" t="s">
        <v>50</v>
      </c>
      <c r="F87" s="4">
        <v>5.26</v>
      </c>
      <c r="G87" s="4">
        <f>F81</f>
        <v>8.8000000000000007</v>
      </c>
      <c r="H87" s="10">
        <f>Table4[[#This Row],[Price (pounds)]]-Table4[[#This Row],[2009 value]]</f>
        <v>-3.5400000000000009</v>
      </c>
      <c r="I87" s="30">
        <f>(Table4[[#This Row],[Workings]]/Table4[[#This Row],[2009 value]])*100</f>
        <v>-40.227272727272734</v>
      </c>
      <c r="J87" s="58" t="s">
        <v>402</v>
      </c>
    </row>
    <row r="88" spans="1:11">
      <c r="A88" s="38">
        <v>43185</v>
      </c>
      <c r="B88" t="s">
        <v>8</v>
      </c>
      <c r="C88" t="s">
        <v>43</v>
      </c>
      <c r="D88" t="s">
        <v>49</v>
      </c>
      <c r="E88" t="s">
        <v>50</v>
      </c>
      <c r="F88" s="10">
        <v>5.16</v>
      </c>
      <c r="G88" s="4">
        <f>F81</f>
        <v>8.8000000000000007</v>
      </c>
      <c r="H88" s="10">
        <f>Table4[[#This Row],[Price (pounds)]]-Table4[[#This Row],[2009 value]]</f>
        <v>-3.6400000000000006</v>
      </c>
      <c r="I88" s="30">
        <f>(Table4[[#This Row],[Workings]]/Table4[[#This Row],[2009 value]])*100</f>
        <v>-41.363636363636367</v>
      </c>
      <c r="J88" s="58" t="s">
        <v>402</v>
      </c>
    </row>
    <row r="89" spans="1:11">
      <c r="A89" s="19">
        <v>43549</v>
      </c>
      <c r="B89" t="s">
        <v>8</v>
      </c>
      <c r="C89" t="s">
        <v>43</v>
      </c>
      <c r="D89" t="s">
        <v>49</v>
      </c>
      <c r="E89" t="s">
        <v>50</v>
      </c>
      <c r="F89" s="10">
        <v>5.0999999999999996</v>
      </c>
      <c r="G89" s="10">
        <f>F81</f>
        <v>8.8000000000000007</v>
      </c>
      <c r="H89" s="10">
        <f>Table4[[#This Row],[Price (pounds)]]-Table4[[#This Row],[2009 value]]</f>
        <v>-3.7000000000000011</v>
      </c>
      <c r="I89" s="30">
        <f>(Table4[[#This Row],[Workings]]/Table4[[#This Row],[2009 value]])*100</f>
        <v>-42.045454545454554</v>
      </c>
      <c r="J89" s="58" t="s">
        <v>402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20"/>
  <sheetViews>
    <sheetView topLeftCell="A29" zoomScaleNormal="100" workbookViewId="0">
      <selection activeCell="G29" sqref="G29"/>
    </sheetView>
  </sheetViews>
  <sheetFormatPr defaultRowHeight="14.5"/>
  <cols>
    <col min="1" max="1" width="10.453125" style="23" bestFit="1" customWidth="1"/>
    <col min="2" max="2" width="26" bestFit="1" customWidth="1"/>
    <col min="3" max="3" width="37.54296875" customWidth="1"/>
    <col min="4" max="4" width="13.453125" style="44" bestFit="1" customWidth="1"/>
    <col min="5" max="5" width="10.1796875" customWidth="1"/>
    <col min="6" max="6" width="11.7265625" bestFit="1" customWidth="1"/>
    <col min="7" max="7" width="9.08984375" style="30"/>
    <col min="8" max="8" width="6.54296875" customWidth="1"/>
    <col min="9" max="9" width="8.90625" customWidth="1"/>
    <col min="10" max="10" width="6.54296875" customWidth="1"/>
    <col min="11" max="11" width="8.90625" customWidth="1"/>
    <col min="12" max="12" width="6.1796875" customWidth="1"/>
    <col min="13" max="13" width="8.90625" customWidth="1"/>
    <col min="14" max="14" width="9.26953125" customWidth="1"/>
    <col min="15" max="15" width="6.54296875" customWidth="1"/>
    <col min="16" max="16" width="8.90625" customWidth="1"/>
    <col min="17" max="17" width="9.26953125" customWidth="1"/>
    <col min="18" max="18" width="6.54296875" customWidth="1"/>
    <col min="19" max="19" width="8.90625" customWidth="1"/>
    <col min="20" max="20" width="9.26953125" customWidth="1"/>
    <col min="21" max="21" width="6.54296875" customWidth="1"/>
    <col min="22" max="22" width="8.90625" customWidth="1"/>
    <col min="23" max="23" width="6.1796875" customWidth="1"/>
    <col min="24" max="24" width="8.90625" customWidth="1"/>
    <col min="25" max="25" width="9.26953125" customWidth="1"/>
    <col min="26" max="26" width="10.1796875" customWidth="1"/>
  </cols>
  <sheetData>
    <row r="1" spans="1:8">
      <c r="A1" s="19" t="s">
        <v>25</v>
      </c>
      <c r="B1" t="s">
        <v>348</v>
      </c>
      <c r="C1" t="s">
        <v>87</v>
      </c>
      <c r="D1" s="44" t="s">
        <v>356</v>
      </c>
      <c r="E1" t="s">
        <v>90</v>
      </c>
      <c r="F1" t="s">
        <v>89</v>
      </c>
      <c r="G1" s="30" t="s">
        <v>88</v>
      </c>
      <c r="H1" t="s">
        <v>412</v>
      </c>
    </row>
    <row r="2" spans="1:8">
      <c r="A2" s="19">
        <v>39508</v>
      </c>
      <c r="B2" t="s">
        <v>68</v>
      </c>
      <c r="C2" t="str">
        <f>BUSpriceschange[[#This Row],[Year]]&amp;"_"&amp;BUSpriceschange[[#This Row],[Product]]</f>
        <v>39508_Advertising low sort: 2C OCR</v>
      </c>
      <c r="D2" s="44">
        <v>0.22919999999999999</v>
      </c>
      <c r="E2">
        <f>BUSpriceschange[[#This Row],[Price (pence)]]</f>
        <v>0.22919999999999999</v>
      </c>
      <c r="F2">
        <f>BUSpriceschange[[#This Row],[Price (pence)]]-BUSpriceschange[[#This Row],[2007 value]]</f>
        <v>0</v>
      </c>
      <c r="G2" s="30">
        <f>(F2/BUSpriceschange[[#This Row],[2007 value]])*100</f>
        <v>0</v>
      </c>
      <c r="H2" s="29"/>
    </row>
    <row r="3" spans="1:8">
      <c r="A3" s="19">
        <v>39873</v>
      </c>
      <c r="B3" t="s">
        <v>68</v>
      </c>
      <c r="C3" t="str">
        <f>BUSpriceschange[[#This Row],[Year]]&amp;"_"&amp;BUSpriceschange[[#This Row],[Product]]</f>
        <v>39873_Advertising low sort: 2C OCR</v>
      </c>
      <c r="D3" s="44">
        <v>0.2276</v>
      </c>
      <c r="E3">
        <f>D2</f>
        <v>0.22919999999999999</v>
      </c>
      <c r="F3">
        <f>BUSpriceschange[[#This Row],[Price (pence)]]-BUSpriceschange[[#This Row],[2007 value]]</f>
        <v>-1.5999999999999903E-3</v>
      </c>
      <c r="G3" s="30">
        <f>(F3/BUSpriceschange[[#This Row],[2007 value]])*100</f>
        <v>-0.69808027923210758</v>
      </c>
      <c r="H3" s="29"/>
    </row>
    <row r="4" spans="1:8">
      <c r="A4" s="19">
        <v>40238</v>
      </c>
      <c r="B4" t="s">
        <v>68</v>
      </c>
      <c r="C4" t="str">
        <f>BUSpriceschange[[#This Row],[Year]]&amp;"_"&amp;BUSpriceschange[[#This Row],[Product]]</f>
        <v>40238_Advertising low sort: 2C OCR</v>
      </c>
      <c r="D4" s="44">
        <v>0.22339999999999999</v>
      </c>
      <c r="E4">
        <f>D2</f>
        <v>0.22919999999999999</v>
      </c>
      <c r="F4">
        <f>BUSpriceschange[[#This Row],[Price (pence)]]-BUSpriceschange[[#This Row],[2007 value]]</f>
        <v>-5.7999999999999996E-3</v>
      </c>
      <c r="G4" s="30">
        <f>(F4/BUSpriceschange[[#This Row],[2007 value]])*100</f>
        <v>-2.5305410122164052</v>
      </c>
      <c r="H4" s="29"/>
    </row>
    <row r="5" spans="1:8">
      <c r="A5" s="19">
        <v>40603</v>
      </c>
      <c r="B5" t="s">
        <v>68</v>
      </c>
      <c r="C5" t="str">
        <f>BUSpriceschange[[#This Row],[Year]]&amp;"_"&amp;BUSpriceschange[[#This Row],[Product]]</f>
        <v>40603_Advertising low sort: 2C OCR</v>
      </c>
      <c r="D5" s="44">
        <v>0.21590000000000001</v>
      </c>
      <c r="E5">
        <f>D2</f>
        <v>0.22919999999999999</v>
      </c>
      <c r="F5">
        <f>BUSpriceschange[[#This Row],[Price (pence)]]-BUSpriceschange[[#This Row],[2007 value]]</f>
        <v>-1.3299999999999979E-2</v>
      </c>
      <c r="G5" s="30">
        <f>(F5/BUSpriceschange[[#This Row],[2007 value]])*100</f>
        <v>-5.8027923211169199</v>
      </c>
      <c r="H5" s="29"/>
    </row>
    <row r="6" spans="1:8">
      <c r="A6" s="19">
        <v>40969</v>
      </c>
      <c r="B6" t="s">
        <v>68</v>
      </c>
      <c r="C6" t="str">
        <f>BUSpriceschange[[#This Row],[Year]]&amp;"_"&amp;BUSpriceschange[[#This Row],[Product]]</f>
        <v>40969_Advertising low sort: 2C OCR</v>
      </c>
      <c r="D6" s="44">
        <v>0.21310000000000001</v>
      </c>
      <c r="E6">
        <f>D2</f>
        <v>0.22919999999999999</v>
      </c>
      <c r="F6">
        <f>BUSpriceschange[[#This Row],[Price (pence)]]-BUSpriceschange[[#This Row],[2007 value]]</f>
        <v>-1.6099999999999975E-2</v>
      </c>
      <c r="G6" s="30">
        <f>(F6/BUSpriceschange[[#This Row],[2007 value]])*100</f>
        <v>-7.0244328097731135</v>
      </c>
      <c r="H6" s="29"/>
    </row>
    <row r="7" spans="1:8">
      <c r="A7" s="19">
        <v>41334</v>
      </c>
      <c r="B7" t="s">
        <v>68</v>
      </c>
      <c r="C7" t="str">
        <f>BUSpriceschange[[#This Row],[Year]]&amp;"_"&amp;BUSpriceschange[[#This Row],[Product]]</f>
        <v>41334_Advertising low sort: 2C OCR</v>
      </c>
      <c r="D7" s="44">
        <v>0.21060000000000001</v>
      </c>
      <c r="E7">
        <f>D2</f>
        <v>0.22919999999999999</v>
      </c>
      <c r="F7">
        <f>BUSpriceschange[[#This Row],[Price (pence)]]-BUSpriceschange[[#This Row],[2007 value]]</f>
        <v>-1.8599999999999978E-2</v>
      </c>
      <c r="G7" s="30">
        <f>(F7/BUSpriceschange[[#This Row],[2007 value]])*100</f>
        <v>-8.1151832460732898</v>
      </c>
      <c r="H7" s="29"/>
    </row>
    <row r="8" spans="1:8">
      <c r="A8" s="19">
        <v>41579</v>
      </c>
      <c r="B8" t="s">
        <v>68</v>
      </c>
      <c r="C8" t="str">
        <f>BUSpriceschange[[#This Row],[Year]]&amp;"_"&amp;BUSpriceschange[[#This Row],[Product]]</f>
        <v>41579_Advertising low sort: 2C OCR</v>
      </c>
      <c r="D8" s="44">
        <v>0.20580000000000001</v>
      </c>
      <c r="E8">
        <f>D2</f>
        <v>0.22919999999999999</v>
      </c>
      <c r="F8">
        <f>BUSpriceschange[[#This Row],[Price (pence)]]-BUSpriceschange[[#This Row],[2007 value]]</f>
        <v>-2.3399999999999976E-2</v>
      </c>
      <c r="G8" s="30">
        <f>(F8/BUSpriceschange[[#This Row],[2007 value]])*100</f>
        <v>-10.209424083769623</v>
      </c>
      <c r="H8" s="29"/>
    </row>
    <row r="9" spans="1:8">
      <c r="A9" s="19">
        <v>41699</v>
      </c>
      <c r="B9" t="s">
        <v>68</v>
      </c>
      <c r="C9" t="str">
        <f>BUSpriceschange[[#This Row],[Year]]&amp;"_"&amp;BUSpriceschange[[#This Row],[Product]]</f>
        <v>41699_Advertising low sort: 2C OCR</v>
      </c>
      <c r="D9" s="44">
        <v>0.20979999999999999</v>
      </c>
      <c r="E9">
        <f>D2</f>
        <v>0.22919999999999999</v>
      </c>
      <c r="F9">
        <f>BUSpriceschange[[#This Row],[Price (pence)]]-BUSpriceschange[[#This Row],[2007 value]]</f>
        <v>-1.9400000000000001E-2</v>
      </c>
      <c r="G9" s="30">
        <f>(F9/BUSpriceschange[[#This Row],[2007 value]])*100</f>
        <v>-8.4642233856893547</v>
      </c>
      <c r="H9" s="29"/>
    </row>
    <row r="10" spans="1:8">
      <c r="A10" s="19">
        <v>42005</v>
      </c>
      <c r="B10" t="s">
        <v>68</v>
      </c>
      <c r="C10" t="str">
        <f>BUSpriceschange[[#This Row],[Year]]&amp;"_"&amp;BUSpriceschange[[#This Row],[Product]]</f>
        <v>42005_Advertising low sort: 2C OCR</v>
      </c>
      <c r="D10" s="44">
        <v>0.21490000000000001</v>
      </c>
      <c r="E10">
        <f>D2</f>
        <v>0.22919999999999999</v>
      </c>
      <c r="F10">
        <f>BUSpriceschange[[#This Row],[Price (pence)]]-BUSpriceschange[[#This Row],[2007 value]]</f>
        <v>-1.4299999999999979E-2</v>
      </c>
      <c r="G10" s="30">
        <f>(F10/BUSpriceschange[[#This Row],[2007 value]])*100</f>
        <v>-6.2390924956369895</v>
      </c>
      <c r="H10" s="29"/>
    </row>
    <row r="11" spans="1:8">
      <c r="A11" s="19">
        <v>42370</v>
      </c>
      <c r="B11" t="s">
        <v>68</v>
      </c>
      <c r="C11" t="str">
        <f>BUSpriceschange[[#This Row],[Year]]&amp;"_"&amp;BUSpriceschange[[#This Row],[Product]]</f>
        <v>42370_Advertising low sort: 2C OCR</v>
      </c>
      <c r="D11" s="44">
        <v>0.21690000000000001</v>
      </c>
      <c r="E11">
        <f>D2</f>
        <v>0.22919999999999999</v>
      </c>
      <c r="F11">
        <f>BUSpriceschange[[#This Row],[Price (pence)]]-BUSpriceschange[[#This Row],[2007 value]]</f>
        <v>-1.2299999999999978E-2</v>
      </c>
      <c r="G11" s="30">
        <f>(F11/BUSpriceschange[[#This Row],[2007 value]])*100</f>
        <v>-5.3664921465968494</v>
      </c>
      <c r="H11" s="29"/>
    </row>
    <row r="12" spans="1:8">
      <c r="A12" s="19">
        <v>42736</v>
      </c>
      <c r="B12" t="s">
        <v>68</v>
      </c>
      <c r="C12" t="str">
        <f>BUSpriceschange[[#This Row],[Year]]&amp;"_"&amp;BUSpriceschange[[#This Row],[Product]]</f>
        <v>42736_Advertising low sort: 2C OCR</v>
      </c>
      <c r="D12" s="44">
        <v>0.2172</v>
      </c>
      <c r="E12">
        <f>D2</f>
        <v>0.22919999999999999</v>
      </c>
      <c r="F12">
        <f>BUSpriceschange[[#This Row],[Price (pence)]]-BUSpriceschange[[#This Row],[2007 value]]</f>
        <v>-1.1999999999999983E-2</v>
      </c>
      <c r="G12" s="30">
        <f>(F12/BUSpriceschange[[#This Row],[2007 value]])*100</f>
        <v>-5.2356020942408303</v>
      </c>
      <c r="H12" s="29"/>
    </row>
    <row r="13" spans="1:8">
      <c r="A13" s="19">
        <v>43101</v>
      </c>
      <c r="B13" t="s">
        <v>68</v>
      </c>
      <c r="C13" s="29" t="str">
        <f>BUSpriceschange[[#This Row],[Year]]&amp;"_"&amp;BUSpriceschange[[#This Row],[Product]]</f>
        <v>43101_Advertising low sort: 2C OCR</v>
      </c>
      <c r="D13" s="44">
        <v>0.2177</v>
      </c>
      <c r="E13">
        <f>D2</f>
        <v>0.22919999999999999</v>
      </c>
      <c r="F13">
        <f>BUSpriceschange[[#This Row],[Price (pence)]]-BUSpriceschange[[#This Row],[2007 value]]</f>
        <v>-1.1499999999999982E-2</v>
      </c>
      <c r="G13" s="30">
        <f>(F13/BUSpriceschange[[#This Row],[2007 value]])*100</f>
        <v>-5.0174520069807951</v>
      </c>
      <c r="H13" s="29"/>
    </row>
    <row r="14" spans="1:8">
      <c r="A14" s="19">
        <v>43466</v>
      </c>
      <c r="B14" t="s">
        <v>68</v>
      </c>
      <c r="C14" s="29" t="str">
        <f>BUSpriceschange[[#This Row],[Year]]&amp;"_"&amp;BUSpriceschange[[#This Row],[Product]]</f>
        <v>43466_Advertising low sort: 2C OCR</v>
      </c>
      <c r="D14" s="44">
        <v>0.21820000000000001</v>
      </c>
      <c r="E14" s="44">
        <f>D2</f>
        <v>0.22919999999999999</v>
      </c>
      <c r="F14" s="29">
        <f>(BUSpriceschange[[#This Row],[Price (pence)]]-BUSpriceschange[[#This Row],[2007 value]])</f>
        <v>-1.0999999999999982E-2</v>
      </c>
      <c r="G14" s="30">
        <f>(F14/BUSpriceschange[[#This Row],[2007 value]])*100</f>
        <v>-4.7993019197207598</v>
      </c>
      <c r="H14" s="29"/>
    </row>
    <row r="15" spans="1:8">
      <c r="A15" s="19">
        <v>39508</v>
      </c>
      <c r="B15" t="s">
        <v>345</v>
      </c>
      <c r="C15" t="str">
        <f>BUSpriceschange[[#This Row],[Year]]&amp;"_"&amp;BUSpriceschange[[#This Row],[Product]]</f>
        <v>39508_Advertising low sort: 1C OCR</v>
      </c>
      <c r="D15" s="44">
        <v>0.32740000000000002</v>
      </c>
      <c r="E15">
        <f>BUSpriceschange[[#This Row],[Price (pence)]]</f>
        <v>0.32740000000000002</v>
      </c>
      <c r="F15">
        <f>BUSpriceschange[[#This Row],[Price (pence)]]-BUSpriceschange[[#This Row],[2007 value]]</f>
        <v>0</v>
      </c>
      <c r="G15" s="30">
        <f>(F15/BUSpriceschange[[#This Row],[2007 value]])*100</f>
        <v>0</v>
      </c>
      <c r="H15" s="29"/>
    </row>
    <row r="16" spans="1:8">
      <c r="A16" s="19">
        <v>39873</v>
      </c>
      <c r="B16" t="s">
        <v>345</v>
      </c>
      <c r="C16" t="str">
        <f>BUSpriceschange[[#This Row],[Year]]&amp;"_"&amp;BUSpriceschange[[#This Row],[Product]]</f>
        <v>39873_Advertising low sort: 1C OCR</v>
      </c>
      <c r="D16" s="44">
        <v>0.32700000000000001</v>
      </c>
      <c r="E16">
        <f>D15</f>
        <v>0.32740000000000002</v>
      </c>
      <c r="F16">
        <f>BUSpriceschange[[#This Row],[Price (pence)]]-BUSpriceschange[[#This Row],[2007 value]]</f>
        <v>-4.0000000000001146E-4</v>
      </c>
      <c r="G16" s="30">
        <f>(F16/BUSpriceschange[[#This Row],[2007 value]])*100</f>
        <v>-0.12217470983506763</v>
      </c>
      <c r="H16" s="29"/>
    </row>
    <row r="17" spans="1:8">
      <c r="A17" s="19">
        <v>40238</v>
      </c>
      <c r="B17" t="s">
        <v>345</v>
      </c>
      <c r="C17" t="str">
        <f>BUSpriceschange[[#This Row],[Year]]&amp;"_"&amp;BUSpriceschange[[#This Row],[Product]]</f>
        <v>40238_Advertising low sort: 1C OCR</v>
      </c>
      <c r="D17" s="44">
        <v>0.32100000000000001</v>
      </c>
      <c r="E17">
        <f>D15</f>
        <v>0.32740000000000002</v>
      </c>
      <c r="F17">
        <f>BUSpriceschange[[#This Row],[Price (pence)]]-BUSpriceschange[[#This Row],[2007 value]]</f>
        <v>-6.4000000000000168E-3</v>
      </c>
      <c r="G17" s="30">
        <f>(F17/BUSpriceschange[[#This Row],[2007 value]])*100</f>
        <v>-1.9547953573610313</v>
      </c>
      <c r="H17" s="29"/>
    </row>
    <row r="18" spans="1:8">
      <c r="A18" s="19">
        <v>40603</v>
      </c>
      <c r="B18" t="s">
        <v>345</v>
      </c>
      <c r="C18" t="str">
        <f>BUSpriceschange[[#This Row],[Year]]&amp;"_"&amp;BUSpriceschange[[#This Row],[Product]]</f>
        <v>40603_Advertising low sort: 1C OCR</v>
      </c>
      <c r="D18" s="44">
        <v>0.34510000000000002</v>
      </c>
      <c r="E18">
        <f>D15</f>
        <v>0.32740000000000002</v>
      </c>
      <c r="F18">
        <f>BUSpriceschange[[#This Row],[Price (pence)]]-BUSpriceschange[[#This Row],[2007 value]]</f>
        <v>1.7699999999999994E-2</v>
      </c>
      <c r="G18" s="30">
        <f>(F18/BUSpriceschange[[#This Row],[2007 value]])*100</f>
        <v>5.406230910201586</v>
      </c>
      <c r="H18" s="29"/>
    </row>
    <row r="19" spans="1:8">
      <c r="A19" s="19">
        <v>40969</v>
      </c>
      <c r="B19" t="s">
        <v>345</v>
      </c>
      <c r="C19" t="str">
        <f>BUSpriceschange[[#This Row],[Year]]&amp;"_"&amp;BUSpriceschange[[#This Row],[Product]]</f>
        <v>40969_Advertising low sort: 1C OCR</v>
      </c>
      <c r="D19" s="44">
        <v>0.36930000000000002</v>
      </c>
      <c r="E19">
        <f>D15</f>
        <v>0.32740000000000002</v>
      </c>
      <c r="F19">
        <f>BUSpriceschange[[#This Row],[Price (pence)]]-BUSpriceschange[[#This Row],[2007 value]]</f>
        <v>4.1899999999999993E-2</v>
      </c>
      <c r="G19" s="30">
        <f>(F19/BUSpriceschange[[#This Row],[2007 value]])*100</f>
        <v>12.797800855222965</v>
      </c>
      <c r="H19" s="29"/>
    </row>
    <row r="20" spans="1:8">
      <c r="A20" s="19">
        <v>41334</v>
      </c>
      <c r="B20" t="s">
        <v>345</v>
      </c>
      <c r="C20" t="str">
        <f>BUSpriceschange[[#This Row],[Year]]&amp;"_"&amp;BUSpriceschange[[#This Row],[Product]]</f>
        <v>41334_Advertising low sort: 1C OCR</v>
      </c>
      <c r="D20" s="44">
        <v>0.36969999999999997</v>
      </c>
      <c r="E20">
        <f>D15</f>
        <v>0.32740000000000002</v>
      </c>
      <c r="F20">
        <f>BUSpriceschange[[#This Row],[Price (pence)]]-BUSpriceschange[[#This Row],[2007 value]]</f>
        <v>4.2299999999999949E-2</v>
      </c>
      <c r="G20" s="30">
        <f>(F20/BUSpriceschange[[#This Row],[2007 value]])*100</f>
        <v>12.919975565058017</v>
      </c>
      <c r="H20" s="29"/>
    </row>
    <row r="21" spans="1:8">
      <c r="A21" s="19">
        <v>41579</v>
      </c>
      <c r="B21" t="s">
        <v>345</v>
      </c>
      <c r="C21" t="str">
        <f>BUSpriceschange[[#This Row],[Year]]&amp;"_"&amp;BUSpriceschange[[#This Row],[Product]]</f>
        <v>41579_Advertising low sort: 1C OCR</v>
      </c>
      <c r="D21" s="44">
        <v>0.36159999999999998</v>
      </c>
      <c r="E21">
        <f>D15</f>
        <v>0.32740000000000002</v>
      </c>
      <c r="F21">
        <f>BUSpriceschange[[#This Row],[Price (pence)]]-BUSpriceschange[[#This Row],[2007 value]]</f>
        <v>3.4199999999999953E-2</v>
      </c>
      <c r="G21" s="30">
        <f>(F21/BUSpriceschange[[#This Row],[2007 value]])*100</f>
        <v>10.445937690897969</v>
      </c>
      <c r="H21" s="29"/>
    </row>
    <row r="22" spans="1:8">
      <c r="A22" s="19">
        <v>41699</v>
      </c>
      <c r="B22" t="s">
        <v>345</v>
      </c>
      <c r="C22" t="str">
        <f>BUSpriceschange[[#This Row],[Year]]&amp;"_"&amp;BUSpriceschange[[#This Row],[Product]]</f>
        <v>41699_Advertising low sort: 1C OCR</v>
      </c>
      <c r="D22" s="44">
        <v>0.37590000000000001</v>
      </c>
      <c r="E22">
        <f>D15</f>
        <v>0.32740000000000002</v>
      </c>
      <c r="F22">
        <f>BUSpriceschange[[#This Row],[Price (pence)]]-BUSpriceschange[[#This Row],[2007 value]]</f>
        <v>4.8499999999999988E-2</v>
      </c>
      <c r="G22" s="30">
        <f>(F22/BUSpriceschange[[#This Row],[2007 value]])*100</f>
        <v>14.813683567501524</v>
      </c>
      <c r="H22" s="29"/>
    </row>
    <row r="23" spans="1:8">
      <c r="A23" s="19">
        <v>42005</v>
      </c>
      <c r="B23" t="s">
        <v>345</v>
      </c>
      <c r="C23" t="str">
        <f>BUSpriceschange[[#This Row],[Year]]&amp;"_"&amp;BUSpriceschange[[#This Row],[Product]]</f>
        <v>42005_Advertising low sort: 1C OCR</v>
      </c>
      <c r="D23" s="44">
        <v>0.38779999999999998</v>
      </c>
      <c r="E23">
        <f>D15</f>
        <v>0.32740000000000002</v>
      </c>
      <c r="F23">
        <f>BUSpriceschange[[#This Row],[Price (pence)]]-BUSpriceschange[[#This Row],[2007 value]]</f>
        <v>6.0399999999999954E-2</v>
      </c>
      <c r="G23" s="30">
        <f>(F23/BUSpriceschange[[#This Row],[2007 value]])*100</f>
        <v>18.448381185094672</v>
      </c>
      <c r="H23" s="29"/>
    </row>
    <row r="24" spans="1:8">
      <c r="A24" s="19">
        <v>42370</v>
      </c>
      <c r="B24" t="s">
        <v>345</v>
      </c>
      <c r="C24" t="str">
        <f>BUSpriceschange[[#This Row],[Year]]&amp;"_"&amp;BUSpriceschange[[#This Row],[Product]]</f>
        <v>42370_Advertising low sort: 1C OCR</v>
      </c>
      <c r="D24" s="44">
        <v>0.39710000000000001</v>
      </c>
      <c r="E24">
        <f>D15</f>
        <v>0.32740000000000002</v>
      </c>
      <c r="F24">
        <f>BUSpriceschange[[#This Row],[Price (pence)]]-BUSpriceschange[[#This Row],[2007 value]]</f>
        <v>6.9699999999999984E-2</v>
      </c>
      <c r="G24" s="30">
        <f>(F24/BUSpriceschange[[#This Row],[2007 value]])*100</f>
        <v>21.288943188759919</v>
      </c>
      <c r="H24" s="29"/>
    </row>
    <row r="25" spans="1:8">
      <c r="A25" s="19">
        <v>42736</v>
      </c>
      <c r="B25" t="s">
        <v>345</v>
      </c>
      <c r="C25" t="str">
        <f>BUSpriceschange[[#This Row],[Year]]&amp;"_"&amp;BUSpriceschange[[#This Row],[Product]]</f>
        <v>42736_Advertising low sort: 1C OCR</v>
      </c>
      <c r="D25" s="44">
        <v>0.4047</v>
      </c>
      <c r="E25" s="29">
        <f>D15</f>
        <v>0.32740000000000002</v>
      </c>
      <c r="F25">
        <f>BUSpriceschange[[#This Row],[Price (pence)]]-BUSpriceschange[[#This Row],[2007 value]]</f>
        <v>7.729999999999998E-2</v>
      </c>
      <c r="G25" s="30">
        <f>(F25/BUSpriceschange[[#This Row],[2007 value]])*100</f>
        <v>23.610262675626139</v>
      </c>
      <c r="H25" s="29"/>
    </row>
    <row r="26" spans="1:8">
      <c r="A26" s="19">
        <v>43101</v>
      </c>
      <c r="B26" t="s">
        <v>345</v>
      </c>
      <c r="C26" s="29" t="str">
        <f>BUSpriceschange[[#This Row],[Year]]&amp;"_"&amp;BUSpriceschange[[#This Row],[Product]]</f>
        <v>43101_Advertising low sort: 1C OCR</v>
      </c>
      <c r="D26" s="44">
        <v>0.4214</v>
      </c>
      <c r="E26" s="44">
        <f>D15</f>
        <v>0.32740000000000002</v>
      </c>
      <c r="F26" s="44">
        <f>BUSpriceschange[[#This Row],[Price (pence)]]-BUSpriceschange[[#This Row],[2007 value]]</f>
        <v>9.3999999999999972E-2</v>
      </c>
      <c r="G26" s="30">
        <f>(F26/BUSpriceschange[[#This Row],[2007 value]])*100</f>
        <v>28.711056811240066</v>
      </c>
      <c r="H26" s="29"/>
    </row>
    <row r="27" spans="1:8">
      <c r="A27" s="19">
        <v>43466</v>
      </c>
      <c r="B27" t="s">
        <v>345</v>
      </c>
      <c r="C27" s="29" t="str">
        <f>BUSpriceschange[[#This Row],[Year]]&amp;"_"&amp;BUSpriceschange[[#This Row],[Product]]</f>
        <v>43466_Advertising low sort: 1C OCR</v>
      </c>
      <c r="D27" s="44">
        <v>0.44059999999999999</v>
      </c>
      <c r="E27" s="44">
        <f>D15</f>
        <v>0.32740000000000002</v>
      </c>
      <c r="F27" s="44">
        <f>BUSpriceschange[[#This Row],[Price (pence)]]-BUSpriceschange[[#This Row],[2007 value]]</f>
        <v>0.11319999999999997</v>
      </c>
      <c r="G27" s="30">
        <f>(F27/BUSpriceschange[[#This Row],[2007 value]])*100</f>
        <v>34.575442883323134</v>
      </c>
      <c r="H27" s="29"/>
    </row>
    <row r="28" spans="1:8">
      <c r="A28" s="19">
        <v>39508</v>
      </c>
      <c r="B28" t="s">
        <v>75</v>
      </c>
      <c r="C28" t="str">
        <f>BUSpriceschange[[#This Row],[Year]]&amp;"_"&amp;BUSpriceschange[[#This Row],[Product]]</f>
        <v>39508_Advertising low sort: Econ OCR</v>
      </c>
      <c r="D28" s="44">
        <v>0.20039999999999999</v>
      </c>
      <c r="E28">
        <f>BUSpriceschange[[#This Row],[Price (pence)]]</f>
        <v>0.20039999999999999</v>
      </c>
      <c r="F28">
        <f>BUSpriceschange[[#This Row],[Price (pence)]]-BUSpriceschange[[#This Row],[2007 value]]</f>
        <v>0</v>
      </c>
      <c r="G28" s="30">
        <f>(F28/BUSpriceschange[[#This Row],[2007 value]])*100</f>
        <v>0</v>
      </c>
      <c r="H28" s="29"/>
    </row>
    <row r="29" spans="1:8">
      <c r="A29" s="19">
        <v>39873</v>
      </c>
      <c r="B29" t="s">
        <v>75</v>
      </c>
      <c r="C29" t="str">
        <f>BUSpriceschange[[#This Row],[Year]]&amp;"_"&amp;BUSpriceschange[[#This Row],[Product]]</f>
        <v>39873_Advertising low sort: Econ OCR</v>
      </c>
      <c r="D29" s="44">
        <v>0.2046</v>
      </c>
      <c r="E29">
        <f>D28</f>
        <v>0.20039999999999999</v>
      </c>
      <c r="F29">
        <f>BUSpriceschange[[#This Row],[Price (pence)]]-BUSpriceschange[[#This Row],[2007 value]]</f>
        <v>4.2000000000000093E-3</v>
      </c>
      <c r="G29" s="30">
        <f>(F29/BUSpriceschange[[#This Row],[2007 value]])*100</f>
        <v>2.0958083832335377</v>
      </c>
      <c r="H29" s="29"/>
    </row>
    <row r="30" spans="1:8">
      <c r="A30" s="19">
        <v>40238</v>
      </c>
      <c r="B30" t="s">
        <v>75</v>
      </c>
      <c r="C30" t="str">
        <f>BUSpriceschange[[#This Row],[Year]]&amp;"_"&amp;BUSpriceschange[[#This Row],[Product]]</f>
        <v>40238_Advertising low sort: Econ OCR</v>
      </c>
      <c r="D30" s="44">
        <v>0.1953</v>
      </c>
      <c r="E30">
        <f>D28</f>
        <v>0.20039999999999999</v>
      </c>
      <c r="F30">
        <f>BUSpriceschange[[#This Row],[Price (pence)]]-BUSpriceschange[[#This Row],[2007 value]]</f>
        <v>-5.0999999999999934E-3</v>
      </c>
      <c r="G30" s="30">
        <f>(F30/BUSpriceschange[[#This Row],[2007 value]])*100</f>
        <v>-2.5449101796407154</v>
      </c>
      <c r="H30" s="29"/>
    </row>
    <row r="31" spans="1:8">
      <c r="A31" s="19">
        <v>40603</v>
      </c>
      <c r="B31" t="s">
        <v>75</v>
      </c>
      <c r="C31" t="str">
        <f>BUSpriceschange[[#This Row],[Year]]&amp;"_"&amp;BUSpriceschange[[#This Row],[Product]]</f>
        <v>40603_Advertising low sort: Econ OCR</v>
      </c>
      <c r="D31" s="44">
        <v>0.19209999999999999</v>
      </c>
      <c r="E31">
        <f>D28</f>
        <v>0.20039999999999999</v>
      </c>
      <c r="F31">
        <f>BUSpriceschange[[#This Row],[Price (pence)]]-BUSpriceschange[[#This Row],[2007 value]]</f>
        <v>-8.3000000000000018E-3</v>
      </c>
      <c r="G31" s="30">
        <f>(F31/BUSpriceschange[[#This Row],[2007 value]])*100</f>
        <v>-4.1417165668662683</v>
      </c>
      <c r="H31" s="29"/>
    </row>
    <row r="32" spans="1:8">
      <c r="A32" s="19">
        <v>40969</v>
      </c>
      <c r="B32" t="s">
        <v>75</v>
      </c>
      <c r="C32" t="str">
        <f>BUSpriceschange[[#This Row],[Year]]&amp;"_"&amp;BUSpriceschange[[#This Row],[Product]]</f>
        <v>40969_Advertising low sort: Econ OCR</v>
      </c>
      <c r="D32" s="44">
        <v>0.1905</v>
      </c>
      <c r="E32">
        <f>D28</f>
        <v>0.20039999999999999</v>
      </c>
      <c r="F32">
        <f>BUSpriceschange[[#This Row],[Price (pence)]]-BUSpriceschange[[#This Row],[2007 value]]</f>
        <v>-9.8999999999999921E-3</v>
      </c>
      <c r="G32" s="30">
        <f>(F32/BUSpriceschange[[#This Row],[2007 value]])*100</f>
        <v>-4.9401197604790381</v>
      </c>
      <c r="H32" s="29"/>
    </row>
    <row r="33" spans="1:8">
      <c r="A33" s="19">
        <v>41334</v>
      </c>
      <c r="B33" t="s">
        <v>75</v>
      </c>
      <c r="C33" t="str">
        <f>BUSpriceschange[[#This Row],[Year]]&amp;"_"&amp;BUSpriceschange[[#This Row],[Product]]</f>
        <v>41334_Advertising low sort: Econ OCR</v>
      </c>
      <c r="D33" s="44">
        <v>0.18859999999999999</v>
      </c>
      <c r="E33">
        <f>D28</f>
        <v>0.20039999999999999</v>
      </c>
      <c r="F33">
        <f>BUSpriceschange[[#This Row],[Price (pence)]]-BUSpriceschange[[#This Row],[2007 value]]</f>
        <v>-1.1800000000000005E-2</v>
      </c>
      <c r="G33" s="30">
        <f>(F33/BUSpriceschange[[#This Row],[2007 value]])*100</f>
        <v>-5.8882235528942148</v>
      </c>
      <c r="H33" s="29"/>
    </row>
    <row r="34" spans="1:8">
      <c r="A34" s="19">
        <v>41579</v>
      </c>
      <c r="B34" t="s">
        <v>75</v>
      </c>
      <c r="C34" t="str">
        <f>BUSpriceschange[[#This Row],[Year]]&amp;"_"&amp;BUSpriceschange[[#This Row],[Product]]</f>
        <v>41579_Advertising low sort: Econ OCR</v>
      </c>
      <c r="D34" s="44">
        <v>0.18440000000000001</v>
      </c>
      <c r="E34">
        <f>D28</f>
        <v>0.20039999999999999</v>
      </c>
      <c r="F34">
        <f>BUSpriceschange[[#This Row],[Price (pence)]]-BUSpriceschange[[#This Row],[2007 value]]</f>
        <v>-1.5999999999999986E-2</v>
      </c>
      <c r="G34" s="30">
        <f>(F34/BUSpriceschange[[#This Row],[2007 value]])*100</f>
        <v>-7.9840319361277379</v>
      </c>
      <c r="H34" s="29"/>
    </row>
    <row r="35" spans="1:8">
      <c r="A35" s="19">
        <v>41699</v>
      </c>
      <c r="B35" t="s">
        <v>75</v>
      </c>
      <c r="C35" t="str">
        <f>BUSpriceschange[[#This Row],[Year]]&amp;"_"&amp;BUSpriceschange[[#This Row],[Product]]</f>
        <v>41699_Advertising low sort: Econ OCR</v>
      </c>
      <c r="D35" s="44">
        <v>0.18759999999999999</v>
      </c>
      <c r="E35">
        <f>D28</f>
        <v>0.20039999999999999</v>
      </c>
      <c r="F35">
        <f>BUSpriceschange[[#This Row],[Price (pence)]]-BUSpriceschange[[#This Row],[2007 value]]</f>
        <v>-1.2800000000000006E-2</v>
      </c>
      <c r="G35" s="30">
        <f>(F35/BUSpriceschange[[#This Row],[2007 value]])*100</f>
        <v>-6.3872255489021992</v>
      </c>
      <c r="H35" s="29"/>
    </row>
    <row r="36" spans="1:8">
      <c r="A36" s="19">
        <v>42005</v>
      </c>
      <c r="B36" t="s">
        <v>75</v>
      </c>
      <c r="C36" t="str">
        <f>BUSpriceschange[[#This Row],[Year]]&amp;"_"&amp;BUSpriceschange[[#This Row],[Product]]</f>
        <v>42005_Advertising low sort: Econ OCR</v>
      </c>
      <c r="D36" s="44">
        <v>0.19189999999999999</v>
      </c>
      <c r="E36">
        <f>D28</f>
        <v>0.20039999999999999</v>
      </c>
      <c r="F36">
        <f>BUSpriceschange[[#This Row],[Price (pence)]]-BUSpriceschange[[#This Row],[2007 value]]</f>
        <v>-8.5000000000000075E-3</v>
      </c>
      <c r="G36" s="30">
        <f>(F36/BUSpriceschange[[#This Row],[2007 value]])*100</f>
        <v>-4.2415169660678682</v>
      </c>
      <c r="H36" s="29"/>
    </row>
    <row r="37" spans="1:8">
      <c r="A37" s="19">
        <v>42370</v>
      </c>
      <c r="B37" t="s">
        <v>75</v>
      </c>
      <c r="C37" t="str">
        <f>BUSpriceschange[[#This Row],[Year]]&amp;"_"&amp;BUSpriceschange[[#This Row],[Product]]</f>
        <v>42370_Advertising low sort: Econ OCR</v>
      </c>
      <c r="D37" s="44">
        <v>0.1938</v>
      </c>
      <c r="E37">
        <f>D28</f>
        <v>0.20039999999999999</v>
      </c>
      <c r="F37">
        <f>BUSpriceschange[[#This Row],[Price (pence)]]-BUSpriceschange[[#This Row],[2007 value]]</f>
        <v>-6.5999999999999948E-3</v>
      </c>
      <c r="G37" s="30">
        <f>(F37/BUSpriceschange[[#This Row],[2007 value]])*100</f>
        <v>-3.2934131736526919</v>
      </c>
      <c r="H37" s="29"/>
    </row>
    <row r="38" spans="1:8">
      <c r="A38" s="19">
        <v>42736</v>
      </c>
      <c r="B38" t="s">
        <v>75</v>
      </c>
      <c r="C38" s="29" t="str">
        <f>BUSpriceschange[[#This Row],[Year]]&amp;"_"&amp;BUSpriceschange[[#This Row],[Product]]</f>
        <v>42736_Advertising low sort: Econ OCR</v>
      </c>
      <c r="D38" s="44">
        <v>0.19420000000000001</v>
      </c>
      <c r="E38" s="29">
        <f>D28</f>
        <v>0.20039999999999999</v>
      </c>
      <c r="F38">
        <f>BUSpriceschange[[#This Row],[Price (pence)]]-BUSpriceschange[[#This Row],[2007 value]]</f>
        <v>-6.1999999999999833E-3</v>
      </c>
      <c r="G38" s="30">
        <f>(F38/BUSpriceschange[[#This Row],[2007 value]])*100</f>
        <v>-3.093812375249493</v>
      </c>
      <c r="H38" s="29"/>
    </row>
    <row r="39" spans="1:8">
      <c r="A39" s="19">
        <v>43101</v>
      </c>
      <c r="B39" t="s">
        <v>75</v>
      </c>
      <c r="C39" s="29" t="str">
        <f>BUSpriceschange[[#This Row],[Year]]&amp;"_"&amp;BUSpriceschange[[#This Row],[Product]]</f>
        <v>43101_Advertising low sort: Econ OCR</v>
      </c>
      <c r="D39" s="44">
        <v>0.1953</v>
      </c>
      <c r="E39" s="44">
        <f>D28</f>
        <v>0.20039999999999999</v>
      </c>
      <c r="F39" s="44">
        <f>BUSpriceschange[[#This Row],[Price (pence)]]-BUSpriceschange[[#This Row],[2007 value]]</f>
        <v>-5.0999999999999934E-3</v>
      </c>
      <c r="G39" s="30">
        <f>(F39/BUSpriceschange[[#This Row],[2007 value]])*100</f>
        <v>-2.5449101796407154</v>
      </c>
      <c r="H39" s="29"/>
    </row>
    <row r="40" spans="1:8">
      <c r="A40" s="19">
        <v>43466</v>
      </c>
      <c r="B40" t="s">
        <v>75</v>
      </c>
      <c r="C40" s="29" t="str">
        <f>BUSpriceschange[[#This Row],[Year]]&amp;"_"&amp;BUSpriceschange[[#This Row],[Product]]</f>
        <v>43466_Advertising low sort: Econ OCR</v>
      </c>
      <c r="D40" s="44">
        <v>0.1963</v>
      </c>
      <c r="E40" s="44">
        <f>D28</f>
        <v>0.20039999999999999</v>
      </c>
      <c r="F40" s="44">
        <f>BUSpriceschange[[#This Row],[Price (pence)]]-BUSpriceschange[[#This Row],[2007 value]]</f>
        <v>-4.0999999999999925E-3</v>
      </c>
      <c r="G40" s="30">
        <f>(F40/BUSpriceschange[[#This Row],[2007 value]])*100</f>
        <v>-2.0459081836327311</v>
      </c>
      <c r="H40" s="29"/>
    </row>
    <row r="41" spans="1:8">
      <c r="A41" s="19">
        <v>39508</v>
      </c>
      <c r="B41" t="s">
        <v>69</v>
      </c>
      <c r="C41" t="str">
        <f>BUSpriceschange[[#This Row],[Year]]&amp;"_"&amp;BUSpriceschange[[#This Row],[Product]]</f>
        <v>39508_Unsorted Mailmark: 1C</v>
      </c>
      <c r="G41"/>
      <c r="H41" s="29"/>
    </row>
    <row r="42" spans="1:8">
      <c r="A42" s="19">
        <v>39873</v>
      </c>
      <c r="B42" t="s">
        <v>69</v>
      </c>
      <c r="C42" t="str">
        <f>BUSpriceschange[[#This Row],[Year]]&amp;"_"&amp;BUSpriceschange[[#This Row],[Product]]</f>
        <v>39873_Unsorted Mailmark: 1C</v>
      </c>
      <c r="G42"/>
      <c r="H42" s="29"/>
    </row>
    <row r="43" spans="1:8">
      <c r="A43" s="19">
        <v>40238</v>
      </c>
      <c r="B43" t="s">
        <v>69</v>
      </c>
      <c r="C43" t="str">
        <f>BUSpriceschange[[#This Row],[Year]]&amp;"_"&amp;BUSpriceschange[[#This Row],[Product]]</f>
        <v>40238_Unsorted Mailmark: 1C</v>
      </c>
      <c r="G43"/>
      <c r="H43" s="29"/>
    </row>
    <row r="44" spans="1:8">
      <c r="A44" s="19">
        <v>40603</v>
      </c>
      <c r="B44" t="s">
        <v>69</v>
      </c>
      <c r="C44" t="str">
        <f>BUSpriceschange[[#This Row],[Year]]&amp;"_"&amp;BUSpriceschange[[#This Row],[Product]]</f>
        <v>40603_Unsorted Mailmark: 1C</v>
      </c>
      <c r="G44"/>
      <c r="H44" s="29"/>
    </row>
    <row r="45" spans="1:8">
      <c r="A45" s="19">
        <v>40969</v>
      </c>
      <c r="B45" t="s">
        <v>69</v>
      </c>
      <c r="C45" t="str">
        <f>BUSpriceschange[[#This Row],[Year]]&amp;"_"&amp;BUSpriceschange[[#This Row],[Product]]</f>
        <v>40969_Unsorted Mailmark: 1C</v>
      </c>
      <c r="G45"/>
      <c r="H45" s="29"/>
    </row>
    <row r="46" spans="1:8">
      <c r="A46" s="19">
        <v>41334</v>
      </c>
      <c r="B46" t="s">
        <v>69</v>
      </c>
      <c r="C46" t="str">
        <f>BUSpriceschange[[#This Row],[Year]]&amp;"_"&amp;BUSpriceschange[[#This Row],[Product]]</f>
        <v>41334_Unsorted Mailmark: 1C</v>
      </c>
      <c r="G46"/>
      <c r="H46" s="29"/>
    </row>
    <row r="47" spans="1:8">
      <c r="A47" s="19">
        <v>41579</v>
      </c>
      <c r="B47" t="s">
        <v>69</v>
      </c>
      <c r="C47" t="str">
        <f>BUSpriceschange[[#This Row],[Year]]&amp;"_"&amp;BUSpriceschange[[#This Row],[Product]]</f>
        <v>41579_Unsorted Mailmark: 1C</v>
      </c>
      <c r="D47" s="44">
        <v>0.4168</v>
      </c>
      <c r="E47">
        <f>BUSpriceschange[[#This Row],[Price (pence)]]</f>
        <v>0.4168</v>
      </c>
      <c r="F47">
        <f>BUSpriceschange[[#This Row],[Price (pence)]]-BUSpriceschange[[#This Row],[2007 value]]</f>
        <v>0</v>
      </c>
      <c r="G47" s="30">
        <f>(F47/BUSpriceschange[[#This Row],[2007 value]])*100</f>
        <v>0</v>
      </c>
      <c r="H47" s="29"/>
    </row>
    <row r="48" spans="1:8">
      <c r="A48" s="19">
        <v>41699</v>
      </c>
      <c r="B48" t="s">
        <v>69</v>
      </c>
      <c r="C48" t="str">
        <f>BUSpriceschange[[#This Row],[Year]]&amp;"_"&amp;BUSpriceschange[[#This Row],[Product]]</f>
        <v>41699_Unsorted Mailmark: 1C</v>
      </c>
      <c r="D48" s="44">
        <v>0.4178</v>
      </c>
      <c r="E48" s="44">
        <f>D47</f>
        <v>0.4168</v>
      </c>
      <c r="F48">
        <f>BUSpriceschange[[#This Row],[Price (pence)]]-BUSpriceschange[[#This Row],[2007 value]]</f>
        <v>1.0000000000000009E-3</v>
      </c>
      <c r="G48" s="30">
        <f>(F48/BUSpriceschange[[#This Row],[2007 value]])*100</f>
        <v>0.23992322456813839</v>
      </c>
      <c r="H48" s="29"/>
    </row>
    <row r="49" spans="1:8">
      <c r="A49" s="19">
        <v>42005</v>
      </c>
      <c r="B49" t="s">
        <v>69</v>
      </c>
      <c r="C49" t="str">
        <f>BUSpriceschange[[#This Row],[Year]]&amp;"_"&amp;BUSpriceschange[[#This Row],[Product]]</f>
        <v>42005_Unsorted Mailmark: 1C</v>
      </c>
      <c r="D49" s="44">
        <v>0.42330000000000001</v>
      </c>
      <c r="E49">
        <f>D47</f>
        <v>0.4168</v>
      </c>
      <c r="F49">
        <f>BUSpriceschange[[#This Row],[Price (pence)]]-BUSpriceschange[[#This Row],[2007 value]]</f>
        <v>6.5000000000000058E-3</v>
      </c>
      <c r="G49" s="30">
        <f>(F49/BUSpriceschange[[#This Row],[2007 value]])*100</f>
        <v>1.5595009596928995</v>
      </c>
      <c r="H49" s="29"/>
    </row>
    <row r="50" spans="1:8">
      <c r="A50" s="19">
        <v>42370</v>
      </c>
      <c r="B50" t="s">
        <v>69</v>
      </c>
      <c r="C50" t="str">
        <f>BUSpriceschange[[#This Row],[Year]]&amp;"_"&amp;BUSpriceschange[[#This Row],[Product]]</f>
        <v>42370_Unsorted Mailmark: 1C</v>
      </c>
      <c r="D50" s="44">
        <v>0.43049999999999999</v>
      </c>
      <c r="E50">
        <f>D47</f>
        <v>0.4168</v>
      </c>
      <c r="F50">
        <f>BUSpriceschange[[#This Row],[Price (pence)]]-BUSpriceschange[[#This Row],[2007 value]]</f>
        <v>1.369999999999999E-2</v>
      </c>
      <c r="G50" s="30">
        <f>(F50/BUSpriceschange[[#This Row],[2007 value]])*100</f>
        <v>3.2869481765834907</v>
      </c>
      <c r="H50" s="29"/>
    </row>
    <row r="51" spans="1:8">
      <c r="A51" s="19">
        <v>42736</v>
      </c>
      <c r="B51" t="s">
        <v>69</v>
      </c>
      <c r="C51" s="29" t="str">
        <f>BUSpriceschange[[#This Row],[Year]]&amp;"_"&amp;BUSpriceschange[[#This Row],[Product]]</f>
        <v>42736_Unsorted Mailmark: 1C</v>
      </c>
      <c r="D51" s="44">
        <v>0.43740000000000001</v>
      </c>
      <c r="E51" s="29">
        <f>D47</f>
        <v>0.4168</v>
      </c>
      <c r="F51">
        <f>BUSpriceschange[[#This Row],[Price (pence)]]-BUSpriceschange[[#This Row],[2007 value]]</f>
        <v>2.0600000000000007E-2</v>
      </c>
      <c r="G51" s="30">
        <f>(F51/BUSpriceschange[[#This Row],[2007 value]])*100</f>
        <v>4.9424184261036483</v>
      </c>
      <c r="H51" s="29"/>
    </row>
    <row r="52" spans="1:8">
      <c r="A52" s="19">
        <v>43101</v>
      </c>
      <c r="B52" t="s">
        <v>69</v>
      </c>
      <c r="C52" s="29" t="str">
        <f>BUSpriceschange[[#This Row],[Year]]&amp;"_"&amp;BUSpriceschange[[#This Row],[Product]]</f>
        <v>43101_Unsorted Mailmark: 1C</v>
      </c>
      <c r="D52" s="44">
        <v>0.43869999999999998</v>
      </c>
      <c r="E52" s="44">
        <f>D47</f>
        <v>0.4168</v>
      </c>
      <c r="F52" s="44">
        <f>BUSpriceschange[[#This Row],[Price (pence)]]-BUSpriceschange[[#This Row],[2007 value]]</f>
        <v>2.1899999999999975E-2</v>
      </c>
      <c r="G52" s="30">
        <f>(F52/BUSpriceschange[[#This Row],[2007 value]])*100</f>
        <v>5.2543186180422206</v>
      </c>
      <c r="H52" s="29"/>
    </row>
    <row r="53" spans="1:8">
      <c r="A53" s="19">
        <v>43466</v>
      </c>
      <c r="B53" t="s">
        <v>69</v>
      </c>
      <c r="C53" s="29" t="str">
        <f>BUSpriceschange[[#This Row],[Year]]&amp;"_"&amp;BUSpriceschange[[#This Row],[Product]]</f>
        <v>43466_Unsorted Mailmark: 1C</v>
      </c>
      <c r="D53" s="44">
        <v>0.44800000000000001</v>
      </c>
      <c r="E53" s="44">
        <f>D47</f>
        <v>0.4168</v>
      </c>
      <c r="F53" s="44">
        <f>BUSpriceschange[[#This Row],[Price (pence)]]-BUSpriceschange[[#This Row],[2007 value]]</f>
        <v>3.1200000000000006E-2</v>
      </c>
      <c r="G53" s="30">
        <f>(F53/BUSpriceschange[[#This Row],[2007 value]])*100</f>
        <v>7.4856046065259125</v>
      </c>
      <c r="H53" s="29"/>
    </row>
    <row r="54" spans="1:8">
      <c r="A54" s="19">
        <v>39508</v>
      </c>
      <c r="B54" t="s">
        <v>70</v>
      </c>
      <c r="C54" t="str">
        <f>BUSpriceschange[[#This Row],[Year]]&amp;"_"&amp;BUSpriceschange[[#This Row],[Product]]</f>
        <v>39508_Unsorted Mailmark: 2C</v>
      </c>
      <c r="G54"/>
      <c r="H54" s="29"/>
    </row>
    <row r="55" spans="1:8">
      <c r="A55" s="19">
        <v>39873</v>
      </c>
      <c r="B55" t="s">
        <v>70</v>
      </c>
      <c r="C55" t="str">
        <f>BUSpriceschange[[#This Row],[Year]]&amp;"_"&amp;BUSpriceschange[[#This Row],[Product]]</f>
        <v>39873_Unsorted Mailmark: 2C</v>
      </c>
      <c r="G55"/>
      <c r="H55" s="29"/>
    </row>
    <row r="56" spans="1:8">
      <c r="A56" s="19">
        <v>40238</v>
      </c>
      <c r="B56" t="s">
        <v>70</v>
      </c>
      <c r="C56" t="str">
        <f>BUSpriceschange[[#This Row],[Year]]&amp;"_"&amp;BUSpriceschange[[#This Row],[Product]]</f>
        <v>40238_Unsorted Mailmark: 2C</v>
      </c>
      <c r="G56"/>
      <c r="H56" s="29"/>
    </row>
    <row r="57" spans="1:8">
      <c r="A57" s="19">
        <v>40603</v>
      </c>
      <c r="B57" t="s">
        <v>70</v>
      </c>
      <c r="C57" t="str">
        <f>BUSpriceschange[[#This Row],[Year]]&amp;"_"&amp;BUSpriceschange[[#This Row],[Product]]</f>
        <v>40603_Unsorted Mailmark: 2C</v>
      </c>
      <c r="G57"/>
      <c r="H57" s="29"/>
    </row>
    <row r="58" spans="1:8">
      <c r="A58" s="19">
        <v>40969</v>
      </c>
      <c r="B58" t="s">
        <v>70</v>
      </c>
      <c r="C58" t="str">
        <f>BUSpriceschange[[#This Row],[Year]]&amp;"_"&amp;BUSpriceschange[[#This Row],[Product]]</f>
        <v>40969_Unsorted Mailmark: 2C</v>
      </c>
      <c r="G58"/>
      <c r="H58" s="29"/>
    </row>
    <row r="59" spans="1:8">
      <c r="A59" s="19">
        <v>41334</v>
      </c>
      <c r="B59" t="s">
        <v>70</v>
      </c>
      <c r="C59" t="str">
        <f>BUSpriceschange[[#This Row],[Year]]&amp;"_"&amp;BUSpriceschange[[#This Row],[Product]]</f>
        <v>41334_Unsorted Mailmark: 2C</v>
      </c>
      <c r="G59"/>
      <c r="H59" s="29"/>
    </row>
    <row r="60" spans="1:8">
      <c r="A60" s="19">
        <v>41579</v>
      </c>
      <c r="B60" t="s">
        <v>70</v>
      </c>
      <c r="C60" t="str">
        <f>BUSpriceschange[[#This Row],[Year]]&amp;"_"&amp;BUSpriceschange[[#This Row],[Product]]</f>
        <v>41579_Unsorted Mailmark: 2C</v>
      </c>
      <c r="D60" s="44">
        <v>0.27360000000000001</v>
      </c>
      <c r="E60">
        <f>BUSpriceschange[[#This Row],[Price (pence)]]</f>
        <v>0.27360000000000001</v>
      </c>
      <c r="F60">
        <f>BUSpriceschange[[#This Row],[Price (pence)]]-BUSpriceschange[[#This Row],[2007 value]]</f>
        <v>0</v>
      </c>
      <c r="G60" s="30">
        <f>(F60/BUSpriceschange[[#This Row],[2007 value]])*100</f>
        <v>0</v>
      </c>
      <c r="H60" s="29"/>
    </row>
    <row r="61" spans="1:8">
      <c r="A61" s="19">
        <v>41699</v>
      </c>
      <c r="B61" t="s">
        <v>70</v>
      </c>
      <c r="C61" t="str">
        <f>BUSpriceschange[[#This Row],[Year]]&amp;"_"&amp;BUSpriceschange[[#This Row],[Product]]</f>
        <v>41699_Unsorted Mailmark: 2C</v>
      </c>
      <c r="D61" s="44">
        <v>0.27160000000000001</v>
      </c>
      <c r="E61">
        <f>D60</f>
        <v>0.27360000000000001</v>
      </c>
      <c r="F61">
        <f>BUSpriceschange[[#This Row],[Price (pence)]]-BUSpriceschange[[#This Row],[2007 value]]</f>
        <v>-2.0000000000000018E-3</v>
      </c>
      <c r="G61" s="30">
        <f>(F61/BUSpriceschange[[#This Row],[2007 value]])*100</f>
        <v>-0.73099415204678431</v>
      </c>
      <c r="H61" s="29"/>
    </row>
    <row r="62" spans="1:8">
      <c r="A62" s="19">
        <v>42005</v>
      </c>
      <c r="B62" t="s">
        <v>70</v>
      </c>
      <c r="C62" t="str">
        <f>BUSpriceschange[[#This Row],[Year]]&amp;"_"&amp;BUSpriceschange[[#This Row],[Product]]</f>
        <v>42005_Unsorted Mailmark: 2C</v>
      </c>
      <c r="D62" s="44">
        <v>0.26279999999999998</v>
      </c>
      <c r="E62">
        <f>D60</f>
        <v>0.27360000000000001</v>
      </c>
      <c r="F62">
        <f>BUSpriceschange[[#This Row],[Price (pence)]]-BUSpriceschange[[#This Row],[2007 value]]</f>
        <v>-1.0800000000000032E-2</v>
      </c>
      <c r="G62" s="30">
        <f>(F62/BUSpriceschange[[#This Row],[2007 value]])*100</f>
        <v>-3.947368421052643</v>
      </c>
      <c r="H62" s="29"/>
    </row>
    <row r="63" spans="1:8">
      <c r="A63" s="19">
        <v>42370</v>
      </c>
      <c r="B63" t="s">
        <v>70</v>
      </c>
      <c r="C63" t="str">
        <f>BUSpriceschange[[#This Row],[Year]]&amp;"_"&amp;BUSpriceschange[[#This Row],[Product]]</f>
        <v>42370_Unsorted Mailmark: 2C</v>
      </c>
      <c r="D63" s="44">
        <v>0.27960000000000002</v>
      </c>
      <c r="E63">
        <f>D60</f>
        <v>0.27360000000000001</v>
      </c>
      <c r="F63">
        <f>BUSpriceschange[[#This Row],[Price (pence)]]-BUSpriceschange[[#This Row],[2007 value]]</f>
        <v>6.0000000000000053E-3</v>
      </c>
      <c r="G63" s="30">
        <f>(F63/BUSpriceschange[[#This Row],[2007 value]])*100</f>
        <v>2.1929824561403528</v>
      </c>
      <c r="H63" s="29"/>
    </row>
    <row r="64" spans="1:8">
      <c r="A64" s="19">
        <v>42736</v>
      </c>
      <c r="B64" t="s">
        <v>70</v>
      </c>
      <c r="C64" s="29" t="str">
        <f>BUSpriceschange[[#This Row],[Year]]&amp;"_"&amp;BUSpriceschange[[#This Row],[Product]]</f>
        <v>42736_Unsorted Mailmark: 2C</v>
      </c>
      <c r="D64" s="44">
        <v>0.2828</v>
      </c>
      <c r="E64">
        <f>D60</f>
        <v>0.27360000000000001</v>
      </c>
      <c r="F64" s="44">
        <f>BUSpriceschange[[#This Row],[Price (pence)]]-BUSpriceschange[[#This Row],[2007 value]]</f>
        <v>9.199999999999986E-3</v>
      </c>
      <c r="G64" s="30">
        <f>(F64/BUSpriceschange[[#This Row],[2007 value]])*100</f>
        <v>3.3625730994151994</v>
      </c>
      <c r="H64" s="29"/>
    </row>
    <row r="65" spans="1:8">
      <c r="A65" s="19">
        <v>43101</v>
      </c>
      <c r="B65" t="s">
        <v>70</v>
      </c>
      <c r="C65" s="29" t="str">
        <f>BUSpriceschange[[#This Row],[Year]]&amp;"_"&amp;BUSpriceschange[[#This Row],[Product]]</f>
        <v>43101_Unsorted Mailmark: 2C</v>
      </c>
      <c r="D65" s="44">
        <v>0.26379999999999998</v>
      </c>
      <c r="E65" s="44">
        <f>D60</f>
        <v>0.27360000000000001</v>
      </c>
      <c r="F65" s="44">
        <f>BUSpriceschange[[#This Row],[Price (pence)]]-BUSpriceschange[[#This Row],[2007 value]]</f>
        <v>-9.8000000000000309E-3</v>
      </c>
      <c r="G65" s="30">
        <f>(F65/BUSpriceschange[[#This Row],[2007 value]])*100</f>
        <v>-3.5818713450292505</v>
      </c>
      <c r="H65" s="29"/>
    </row>
    <row r="66" spans="1:8">
      <c r="A66" s="19">
        <v>43466</v>
      </c>
      <c r="B66" t="s">
        <v>70</v>
      </c>
      <c r="C66" s="29" t="str">
        <f>BUSpriceschange[[#This Row],[Year]]&amp;"_"&amp;BUSpriceschange[[#This Row],[Product]]</f>
        <v>43466_Unsorted Mailmark: 2C</v>
      </c>
      <c r="D66" s="44">
        <v>0.26800000000000002</v>
      </c>
      <c r="E66" s="44">
        <f>D60</f>
        <v>0.27360000000000001</v>
      </c>
      <c r="F66" s="44">
        <f>BUSpriceschange[[#This Row],[Price (pence)]]-BUSpriceschange[[#This Row],[2007 value]]</f>
        <v>-5.5999999999999939E-3</v>
      </c>
      <c r="G66" s="30">
        <f>(F66/BUSpriceschange[[#This Row],[2007 value]])*100</f>
        <v>-2.0467836257309919</v>
      </c>
      <c r="H66" s="29"/>
    </row>
    <row r="67" spans="1:8">
      <c r="A67" s="19">
        <v>39508</v>
      </c>
      <c r="B67" t="s">
        <v>71</v>
      </c>
      <c r="C67" t="str">
        <f>BUSpriceschange[[#This Row],[Year]]&amp;"_"&amp;BUSpriceschange[[#This Row],[Product]]</f>
        <v>39508_Unsorted Advanced: 1C</v>
      </c>
      <c r="D67" s="44">
        <v>0.3654</v>
      </c>
      <c r="E67" s="44">
        <f>BUSpriceschange[[#This Row],[Price (pence)]]</f>
        <v>0.3654</v>
      </c>
      <c r="F67">
        <f>BUSpriceschange[[#This Row],[Price (pence)]]-BUSpriceschange[[#This Row],[2007 value]]</f>
        <v>0</v>
      </c>
      <c r="G67" s="30">
        <f>(F67/BUSpriceschange[[#This Row],[2007 value]])*100</f>
        <v>0</v>
      </c>
      <c r="H67" s="29"/>
    </row>
    <row r="68" spans="1:8">
      <c r="A68" s="19">
        <v>39873</v>
      </c>
      <c r="B68" t="s">
        <v>71</v>
      </c>
      <c r="C68" t="str">
        <f>BUSpriceschange[[#This Row],[Year]]&amp;"_"&amp;BUSpriceschange[[#This Row],[Product]]</f>
        <v>39873_Unsorted Advanced: 1C</v>
      </c>
      <c r="D68" s="44">
        <v>0.36870000000000003</v>
      </c>
      <c r="E68">
        <f>D67</f>
        <v>0.3654</v>
      </c>
      <c r="F68">
        <f>BUSpriceschange[[#This Row],[Price (pence)]]-BUSpriceschange[[#This Row],[2007 value]]</f>
        <v>3.3000000000000251E-3</v>
      </c>
      <c r="G68" s="30">
        <f>(F68/BUSpriceschange[[#This Row],[2007 value]])*100</f>
        <v>0.90311986863711691</v>
      </c>
      <c r="H68" s="29"/>
    </row>
    <row r="69" spans="1:8">
      <c r="A69" s="19">
        <v>40238</v>
      </c>
      <c r="B69" t="s">
        <v>71</v>
      </c>
      <c r="C69" t="str">
        <f>BUSpriceschange[[#This Row],[Year]]&amp;"_"&amp;BUSpriceschange[[#This Row],[Product]]</f>
        <v>40238_Unsorted Advanced: 1C</v>
      </c>
      <c r="D69" s="44">
        <v>0.36059999999999998</v>
      </c>
      <c r="E69">
        <f>D67</f>
        <v>0.3654</v>
      </c>
      <c r="F69">
        <f>BUSpriceschange[[#This Row],[Price (pence)]]-BUSpriceschange[[#This Row],[2007 value]]</f>
        <v>-4.8000000000000265E-3</v>
      </c>
      <c r="G69" s="30">
        <f>(F69/BUSpriceschange[[#This Row],[2007 value]])*100</f>
        <v>-1.3136288998358037</v>
      </c>
      <c r="H69" s="29"/>
    </row>
    <row r="70" spans="1:8">
      <c r="A70" s="19">
        <v>40603</v>
      </c>
      <c r="B70" t="s">
        <v>71</v>
      </c>
      <c r="C70" t="str">
        <f>BUSpriceschange[[#This Row],[Year]]&amp;"_"&amp;BUSpriceschange[[#This Row],[Product]]</f>
        <v>40603_Unsorted Advanced: 1C</v>
      </c>
      <c r="D70" s="44">
        <v>0.37919999999999998</v>
      </c>
      <c r="E70">
        <f>D67</f>
        <v>0.3654</v>
      </c>
      <c r="F70">
        <f>BUSpriceschange[[#This Row],[Price (pence)]]-BUSpriceschange[[#This Row],[2007 value]]</f>
        <v>1.3799999999999979E-2</v>
      </c>
      <c r="G70" s="30">
        <f>(F70/BUSpriceschange[[#This Row],[2007 value]])*100</f>
        <v>3.7766830870279087</v>
      </c>
      <c r="H70" s="29"/>
    </row>
    <row r="71" spans="1:8">
      <c r="A71" s="19">
        <v>40969</v>
      </c>
      <c r="B71" t="s">
        <v>71</v>
      </c>
      <c r="C71" t="str">
        <f>BUSpriceschange[[#This Row],[Year]]&amp;"_"&amp;BUSpriceschange[[#This Row],[Product]]</f>
        <v>40969_Unsorted Advanced: 1C</v>
      </c>
      <c r="D71" s="44">
        <v>0.41149999999999998</v>
      </c>
      <c r="E71">
        <f>D67</f>
        <v>0.3654</v>
      </c>
      <c r="F71">
        <f>BUSpriceschange[[#This Row],[Price (pence)]]-BUSpriceschange[[#This Row],[2007 value]]</f>
        <v>4.6099999999999974E-2</v>
      </c>
      <c r="G71" s="30">
        <f>(F71/BUSpriceschange[[#This Row],[2007 value]])*100</f>
        <v>12.616310892172955</v>
      </c>
      <c r="H71" s="29"/>
    </row>
    <row r="72" spans="1:8">
      <c r="A72" s="19">
        <v>41334</v>
      </c>
      <c r="B72" t="s">
        <v>71</v>
      </c>
      <c r="C72" t="str">
        <f>BUSpriceschange[[#This Row],[Year]]&amp;"_"&amp;BUSpriceschange[[#This Row],[Product]]</f>
        <v>41334_Unsorted Advanced: 1C</v>
      </c>
      <c r="D72" s="44">
        <v>0.4269</v>
      </c>
      <c r="E72">
        <f>D67</f>
        <v>0.3654</v>
      </c>
      <c r="F72">
        <f>BUSpriceschange[[#This Row],[Price (pence)]]-BUSpriceschange[[#This Row],[2007 value]]</f>
        <v>6.1499999999999999E-2</v>
      </c>
      <c r="G72" s="30">
        <f>(F72/BUSpriceschange[[#This Row],[2007 value]])*100</f>
        <v>16.83087027914614</v>
      </c>
      <c r="H72" s="29"/>
    </row>
    <row r="73" spans="1:8">
      <c r="A73" s="19">
        <v>41579</v>
      </c>
      <c r="B73" t="s">
        <v>71</v>
      </c>
      <c r="C73" t="str">
        <f>BUSpriceschange[[#This Row],[Year]]&amp;"_"&amp;BUSpriceschange[[#This Row],[Product]]</f>
        <v>41579_Unsorted Advanced: 1C</v>
      </c>
      <c r="D73" s="44">
        <v>0.41720000000000002</v>
      </c>
      <c r="E73">
        <f>D67</f>
        <v>0.3654</v>
      </c>
      <c r="F73">
        <f>BUSpriceschange[[#This Row],[Price (pence)]]-BUSpriceschange[[#This Row],[2007 value]]</f>
        <v>5.1800000000000013E-2</v>
      </c>
      <c r="G73" s="30">
        <f>(F73/BUSpriceschange[[#This Row],[2007 value]])*100</f>
        <v>14.176245210727972</v>
      </c>
      <c r="H73" s="29"/>
    </row>
    <row r="74" spans="1:8">
      <c r="A74" s="19">
        <v>41699</v>
      </c>
      <c r="B74" t="s">
        <v>71</v>
      </c>
      <c r="C74" t="str">
        <f>BUSpriceschange[[#This Row],[Year]]&amp;"_"&amp;BUSpriceschange[[#This Row],[Product]]</f>
        <v>41699_Unsorted Advanced: 1C</v>
      </c>
      <c r="D74" s="44">
        <v>0.43469999999999998</v>
      </c>
      <c r="E74">
        <f>D67</f>
        <v>0.3654</v>
      </c>
      <c r="F74">
        <f>BUSpriceschange[[#This Row],[Price (pence)]]-BUSpriceschange[[#This Row],[2007 value]]</f>
        <v>6.9299999999999973E-2</v>
      </c>
      <c r="G74" s="30">
        <f>(F74/BUSpriceschange[[#This Row],[2007 value]])*100</f>
        <v>18.965517241379303</v>
      </c>
      <c r="H74" s="29"/>
    </row>
    <row r="75" spans="1:8">
      <c r="A75" s="19">
        <v>42005</v>
      </c>
      <c r="B75" t="s">
        <v>71</v>
      </c>
      <c r="C75" t="str">
        <f>BUSpriceschange[[#This Row],[Year]]&amp;"_"&amp;BUSpriceschange[[#This Row],[Product]]</f>
        <v>42005_Unsorted Advanced: 1C</v>
      </c>
      <c r="D75" s="44">
        <v>0.441</v>
      </c>
      <c r="E75">
        <f>D67</f>
        <v>0.3654</v>
      </c>
      <c r="F75">
        <f>BUSpriceschange[[#This Row],[Price (pence)]]-BUSpriceschange[[#This Row],[2007 value]]</f>
        <v>7.5600000000000001E-2</v>
      </c>
      <c r="G75" s="30">
        <f>(F75/BUSpriceschange[[#This Row],[2007 value]])*100</f>
        <v>20.689655172413794</v>
      </c>
      <c r="H75" s="29"/>
    </row>
    <row r="76" spans="1:8">
      <c r="A76" s="19">
        <v>42370</v>
      </c>
      <c r="B76" t="s">
        <v>71</v>
      </c>
      <c r="C76" t="str">
        <f>BUSpriceschange[[#This Row],[Year]]&amp;"_"&amp;BUSpriceschange[[#This Row],[Product]]</f>
        <v>42370_Unsorted Advanced: 1C</v>
      </c>
      <c r="D76" s="44">
        <v>0.44219999999999998</v>
      </c>
      <c r="E76">
        <f>D67</f>
        <v>0.3654</v>
      </c>
      <c r="F76">
        <f>BUSpriceschange[[#This Row],[Price (pence)]]-BUSpriceschange[[#This Row],[2007 value]]</f>
        <v>7.6799999999999979E-2</v>
      </c>
      <c r="G76" s="30">
        <f>(F76/BUSpriceschange[[#This Row],[2007 value]])*100</f>
        <v>21.018062397372734</v>
      </c>
      <c r="H76" s="29"/>
    </row>
    <row r="77" spans="1:8">
      <c r="A77" s="19">
        <v>42736</v>
      </c>
      <c r="B77" t="s">
        <v>71</v>
      </c>
      <c r="C77" s="29" t="str">
        <f>BUSpriceschange[[#This Row],[Year]]&amp;"_"&amp;BUSpriceschange[[#This Row],[Product]]</f>
        <v>42736_Unsorted Advanced: 1C</v>
      </c>
      <c r="D77" s="44">
        <v>0.45</v>
      </c>
      <c r="E77" s="29">
        <f>D67</f>
        <v>0.3654</v>
      </c>
      <c r="F77">
        <f>BUSpriceschange[[#This Row],[Price (pence)]]-BUSpriceschange[[#This Row],[2007 value]]</f>
        <v>8.4600000000000009E-2</v>
      </c>
      <c r="G77" s="30">
        <f>(F77/BUSpriceschange[[#This Row],[2007 value]])*100</f>
        <v>23.152709359605915</v>
      </c>
      <c r="H77" s="29"/>
    </row>
    <row r="78" spans="1:8">
      <c r="A78" s="19">
        <v>43101</v>
      </c>
      <c r="B78" t="s">
        <v>71</v>
      </c>
      <c r="C78" s="29" t="str">
        <f>BUSpriceschange[[#This Row],[Year]]&amp;"_"&amp;BUSpriceschange[[#This Row],[Product]]</f>
        <v>43101_Unsorted Advanced: 1C</v>
      </c>
      <c r="D78" s="44">
        <v>0.44990000000000002</v>
      </c>
      <c r="E78" s="29">
        <f>D67</f>
        <v>0.3654</v>
      </c>
      <c r="F78">
        <f>BUSpriceschange[[#This Row],[Price (pence)]]-BUSpriceschange[[#This Row],[2007 value]]</f>
        <v>8.450000000000002E-2</v>
      </c>
      <c r="G78" s="30">
        <f>(F78/BUSpriceschange[[#This Row],[2007 value]])*100</f>
        <v>23.125342090859338</v>
      </c>
      <c r="H78" s="29"/>
    </row>
    <row r="79" spans="1:8">
      <c r="A79" s="19">
        <v>43466</v>
      </c>
      <c r="B79" t="s">
        <v>71</v>
      </c>
      <c r="C79" s="29" t="str">
        <f>BUSpriceschange[[#This Row],[Year]]&amp;"_"&amp;BUSpriceschange[[#This Row],[Product]]</f>
        <v>43466_Unsorted Advanced: 1C</v>
      </c>
      <c r="D79" s="44">
        <v>0.46100000000000002</v>
      </c>
      <c r="E79" s="44">
        <f>D67</f>
        <v>0.3654</v>
      </c>
      <c r="F79">
        <f>BUSpriceschange[[#This Row],[Price (pence)]]-BUSpriceschange[[#This Row],[2007 value]]</f>
        <v>9.5600000000000018E-2</v>
      </c>
      <c r="G79" s="30">
        <f>(F79/BUSpriceschange[[#This Row],[2007 value]])*100</f>
        <v>26.163108921729616</v>
      </c>
      <c r="H79" s="29"/>
    </row>
    <row r="80" spans="1:8">
      <c r="A80" s="19">
        <v>39508</v>
      </c>
      <c r="B80" t="s">
        <v>72</v>
      </c>
      <c r="C80" t="str">
        <f>BUSpriceschange[[#This Row],[Year]]&amp;"_"&amp;BUSpriceschange[[#This Row],[Product]]</f>
        <v>39508_Unsorted Advanced: 2C</v>
      </c>
      <c r="D80" s="44">
        <v>0.25790000000000002</v>
      </c>
      <c r="E80">
        <f>BUSpriceschange[[#This Row],[Price (pence)]]</f>
        <v>0.25790000000000002</v>
      </c>
      <c r="F80">
        <f>BUSpriceschange[[#This Row],[Price (pence)]]-BUSpriceschange[[#This Row],[2007 value]]</f>
        <v>0</v>
      </c>
      <c r="G80" s="30">
        <f>(F80/BUSpriceschange[[#This Row],[2007 value]])*100</f>
        <v>0</v>
      </c>
      <c r="H80" s="29"/>
    </row>
    <row r="81" spans="1:8">
      <c r="A81" s="19">
        <v>39873</v>
      </c>
      <c r="B81" t="s">
        <v>72</v>
      </c>
      <c r="C81" t="str">
        <f>BUSpriceschange[[#This Row],[Year]]&amp;"_"&amp;BUSpriceschange[[#This Row],[Product]]</f>
        <v>39873_Unsorted Advanced: 2C</v>
      </c>
      <c r="D81" s="44">
        <v>0.25679999999999997</v>
      </c>
      <c r="E81">
        <f>D80</f>
        <v>0.25790000000000002</v>
      </c>
      <c r="F81">
        <f>BUSpriceschange[[#This Row],[Price (pence)]]-BUSpriceschange[[#This Row],[2007 value]]</f>
        <v>-1.1000000000000454E-3</v>
      </c>
      <c r="G81" s="30">
        <f>(F81/BUSpriceschange[[#This Row],[2007 value]])*100</f>
        <v>-0.42652190771618659</v>
      </c>
      <c r="H81" s="29"/>
    </row>
    <row r="82" spans="1:8">
      <c r="A82" s="19">
        <v>40238</v>
      </c>
      <c r="B82" t="s">
        <v>72</v>
      </c>
      <c r="C82" t="str">
        <f>BUSpriceschange[[#This Row],[Year]]&amp;"_"&amp;BUSpriceschange[[#This Row],[Product]]</f>
        <v>40238_Unsorted Advanced: 2C</v>
      </c>
      <c r="D82" s="44">
        <v>0.25119999999999998</v>
      </c>
      <c r="E82">
        <f>D80</f>
        <v>0.25790000000000002</v>
      </c>
      <c r="F82">
        <f>BUSpriceschange[[#This Row],[Price (pence)]]-BUSpriceschange[[#This Row],[2007 value]]</f>
        <v>-6.7000000000000393E-3</v>
      </c>
      <c r="G82" s="30">
        <f>(F82/BUSpriceschange[[#This Row],[2007 value]])*100</f>
        <v>-2.5979061651803175</v>
      </c>
      <c r="H82" s="29"/>
    </row>
    <row r="83" spans="1:8">
      <c r="A83" s="19">
        <v>40603</v>
      </c>
      <c r="B83" t="s">
        <v>72</v>
      </c>
      <c r="C83" t="str">
        <f>BUSpriceschange[[#This Row],[Year]]&amp;"_"&amp;BUSpriceschange[[#This Row],[Product]]</f>
        <v>40603_Unsorted Advanced: 2C</v>
      </c>
      <c r="D83" s="44">
        <v>0.2571</v>
      </c>
      <c r="E83">
        <f>D80</f>
        <v>0.25790000000000002</v>
      </c>
      <c r="F83">
        <f>BUSpriceschange[[#This Row],[Price (pence)]]-BUSpriceschange[[#This Row],[2007 value]]</f>
        <v>-8.0000000000002292E-4</v>
      </c>
      <c r="G83" s="30">
        <f>(F83/BUSpriceschange[[#This Row],[2007 value]])*100</f>
        <v>-0.31019775106631364</v>
      </c>
      <c r="H83" s="29"/>
    </row>
    <row r="84" spans="1:8">
      <c r="A84" s="19">
        <v>40969</v>
      </c>
      <c r="B84" t="s">
        <v>72</v>
      </c>
      <c r="C84" t="str">
        <f>BUSpriceschange[[#This Row],[Year]]&amp;"_"&amp;BUSpriceschange[[#This Row],[Product]]</f>
        <v>40969_Unsorted Advanced: 2C</v>
      </c>
      <c r="D84" s="44">
        <v>0.27050000000000002</v>
      </c>
      <c r="E84">
        <f>D80</f>
        <v>0.25790000000000002</v>
      </c>
      <c r="F84">
        <f>BUSpriceschange[[#This Row],[Price (pence)]]-BUSpriceschange[[#This Row],[2007 value]]</f>
        <v>1.26E-2</v>
      </c>
      <c r="G84" s="30">
        <f>(F84/BUSpriceschange[[#This Row],[2007 value]])*100</f>
        <v>4.8856145792943</v>
      </c>
      <c r="H84" s="29"/>
    </row>
    <row r="85" spans="1:8">
      <c r="A85" s="19">
        <v>41334</v>
      </c>
      <c r="B85" t="s">
        <v>72</v>
      </c>
      <c r="C85" t="str">
        <f>BUSpriceschange[[#This Row],[Year]]&amp;"_"&amp;BUSpriceschange[[#This Row],[Product]]</f>
        <v>41334_Unsorted Advanced: 2C</v>
      </c>
      <c r="D85" s="44">
        <v>0.27950000000000003</v>
      </c>
      <c r="E85">
        <f>D80</f>
        <v>0.25790000000000002</v>
      </c>
      <c r="F85">
        <f>BUSpriceschange[[#This Row],[Price (pence)]]-BUSpriceschange[[#This Row],[2007 value]]</f>
        <v>2.1600000000000008E-2</v>
      </c>
      <c r="G85" s="30">
        <f>(F85/BUSpriceschange[[#This Row],[2007 value]])*100</f>
        <v>8.3753392787902303</v>
      </c>
      <c r="H85" s="29"/>
    </row>
    <row r="86" spans="1:8">
      <c r="A86" s="19">
        <v>41579</v>
      </c>
      <c r="B86" t="s">
        <v>72</v>
      </c>
      <c r="C86" t="str">
        <f>BUSpriceschange[[#This Row],[Year]]&amp;"_"&amp;BUSpriceschange[[#This Row],[Product]]</f>
        <v>41579_Unsorted Advanced: 2C</v>
      </c>
      <c r="D86" s="44">
        <v>0.27310000000000001</v>
      </c>
      <c r="E86">
        <f>D80</f>
        <v>0.25790000000000002</v>
      </c>
      <c r="F86">
        <f>BUSpriceschange[[#This Row],[Price (pence)]]-BUSpriceschange[[#This Row],[2007 value]]</f>
        <v>1.5199999999999991E-2</v>
      </c>
      <c r="G86" s="30">
        <f>(F86/BUSpriceschange[[#This Row],[2007 value]])*100</f>
        <v>5.8937572702597869</v>
      </c>
      <c r="H86" s="29"/>
    </row>
    <row r="87" spans="1:8">
      <c r="A87" s="19">
        <v>41699</v>
      </c>
      <c r="B87" t="s">
        <v>72</v>
      </c>
      <c r="C87" t="str">
        <f>BUSpriceschange[[#This Row],[Year]]&amp;"_"&amp;BUSpriceschange[[#This Row],[Product]]</f>
        <v>41699_Unsorted Advanced: 2C</v>
      </c>
      <c r="D87" s="44">
        <v>0.28549999999999998</v>
      </c>
      <c r="E87">
        <f>D80</f>
        <v>0.25790000000000002</v>
      </c>
      <c r="F87">
        <f>BUSpriceschange[[#This Row],[Price (pence)]]-BUSpriceschange[[#This Row],[2007 value]]</f>
        <v>2.7599999999999958E-2</v>
      </c>
      <c r="G87" s="30">
        <f>(F87/BUSpriceschange[[#This Row],[2007 value]])*100</f>
        <v>10.701822411787496</v>
      </c>
      <c r="H87" s="29"/>
    </row>
    <row r="88" spans="1:8">
      <c r="A88" s="19">
        <v>42005</v>
      </c>
      <c r="B88" t="s">
        <v>72</v>
      </c>
      <c r="C88" t="str">
        <f>BUSpriceschange[[#This Row],[Year]]&amp;"_"&amp;BUSpriceschange[[#This Row],[Product]]</f>
        <v>42005_Unsorted Advanced: 2C</v>
      </c>
      <c r="D88" s="44">
        <v>0.28939999999999999</v>
      </c>
      <c r="E88">
        <f>D80</f>
        <v>0.25790000000000002</v>
      </c>
      <c r="F88">
        <f>BUSpriceschange[[#This Row],[Price (pence)]]-BUSpriceschange[[#This Row],[2007 value]]</f>
        <v>3.1499999999999972E-2</v>
      </c>
      <c r="G88" s="30">
        <f>(F88/BUSpriceschange[[#This Row],[2007 value]])*100</f>
        <v>12.214036448235738</v>
      </c>
      <c r="H88" s="29"/>
    </row>
    <row r="89" spans="1:8">
      <c r="A89" s="19">
        <v>42370</v>
      </c>
      <c r="B89" t="s">
        <v>72</v>
      </c>
      <c r="C89" t="str">
        <f>BUSpriceschange[[#This Row],[Year]]&amp;"_"&amp;BUSpriceschange[[#This Row],[Product]]</f>
        <v>42370_Unsorted Advanced: 2C</v>
      </c>
      <c r="D89" s="44">
        <v>0.29020000000000001</v>
      </c>
      <c r="E89">
        <f>D80</f>
        <v>0.25790000000000002</v>
      </c>
      <c r="F89">
        <f>BUSpriceschange[[#This Row],[Price (pence)]]-BUSpriceschange[[#This Row],[2007 value]]</f>
        <v>3.2299999999999995E-2</v>
      </c>
      <c r="G89" s="30">
        <f>(F89/BUSpriceschange[[#This Row],[2007 value]])*100</f>
        <v>12.524234199302054</v>
      </c>
      <c r="H89" s="29"/>
    </row>
    <row r="90" spans="1:8">
      <c r="A90" s="19">
        <v>42736</v>
      </c>
      <c r="B90" t="s">
        <v>72</v>
      </c>
      <c r="C90" s="29" t="str">
        <f>BUSpriceschange[[#This Row],[Year]]&amp;"_"&amp;BUSpriceschange[[#This Row],[Product]]</f>
        <v>42736_Unsorted Advanced: 2C</v>
      </c>
      <c r="D90" s="44">
        <v>0.29339999999999999</v>
      </c>
      <c r="E90">
        <f>D80</f>
        <v>0.25790000000000002</v>
      </c>
      <c r="F90">
        <f>BUSpriceschange[[#This Row],[Price (pence)]]-BUSpriceschange[[#This Row],[2007 value]]</f>
        <v>3.5499999999999976E-2</v>
      </c>
      <c r="G90" s="30">
        <f>(F90/BUSpriceschange[[#This Row],[2007 value]])*100</f>
        <v>13.765025203567264</v>
      </c>
      <c r="H90" s="29"/>
    </row>
    <row r="91" spans="1:8">
      <c r="A91" s="19">
        <v>43101</v>
      </c>
      <c r="B91" t="s">
        <v>72</v>
      </c>
      <c r="C91" s="29" t="str">
        <f>BUSpriceschange[[#This Row],[Year]]&amp;"_"&amp;BUSpriceschange[[#This Row],[Product]]</f>
        <v>43101_Unsorted Advanced: 2C</v>
      </c>
      <c r="D91" s="44">
        <v>0.27</v>
      </c>
      <c r="E91" s="44">
        <f>D80</f>
        <v>0.25790000000000002</v>
      </c>
      <c r="F91">
        <f>BUSpriceschange[[#This Row],[Price (pence)]]-BUSpriceschange[[#This Row],[2007 value]]</f>
        <v>1.21E-2</v>
      </c>
      <c r="G91" s="30">
        <f>(F91/BUSpriceschange[[#This Row],[2007 value]])*100</f>
        <v>4.6917409848778586</v>
      </c>
      <c r="H91" s="29"/>
    </row>
    <row r="92" spans="1:8">
      <c r="A92" s="19">
        <v>43466</v>
      </c>
      <c r="B92" t="s">
        <v>72</v>
      </c>
      <c r="C92" s="29" t="str">
        <f>BUSpriceschange[[#This Row],[Year]]&amp;"_"&amp;BUSpriceschange[[#This Row],[Product]]</f>
        <v>43466_Unsorted Advanced: 2C</v>
      </c>
      <c r="D92" s="44">
        <v>0.27400000000000002</v>
      </c>
      <c r="E92" s="44">
        <f>D80</f>
        <v>0.25790000000000002</v>
      </c>
      <c r="F92">
        <f>BUSpriceschange[[#This Row],[Price (pence)]]-BUSpriceschange[[#This Row],[2007 value]]</f>
        <v>1.6100000000000003E-2</v>
      </c>
      <c r="G92" s="30">
        <f>(F92/BUSpriceschange[[#This Row],[2007 value]])*100</f>
        <v>6.2427297402093842</v>
      </c>
      <c r="H92" s="29"/>
    </row>
    <row r="93" spans="1:8">
      <c r="A93" s="19">
        <v>39508</v>
      </c>
      <c r="B93" t="s">
        <v>73</v>
      </c>
      <c r="C93" t="str">
        <f>BUSpriceschange[[#This Row],[Year]]&amp;"_"&amp;BUSpriceschange[[#This Row],[Product]]</f>
        <v>39508_Business low sort: 2C OCR</v>
      </c>
      <c r="D93" s="44">
        <v>0.22919999999999999</v>
      </c>
      <c r="E93">
        <f>BUSpriceschange[[#This Row],[Price (pence)]]</f>
        <v>0.22919999999999999</v>
      </c>
      <c r="F93">
        <f>BUSpriceschange[[#This Row],[Price (pence)]]-BUSpriceschange[[#This Row],[2007 value]]</f>
        <v>0</v>
      </c>
      <c r="G93" s="30">
        <f>(F93/BUSpriceschange[[#This Row],[2007 value]])*100</f>
        <v>0</v>
      </c>
      <c r="H93" s="29"/>
    </row>
    <row r="94" spans="1:8">
      <c r="A94" s="19">
        <v>39873</v>
      </c>
      <c r="B94" t="s">
        <v>73</v>
      </c>
      <c r="C94" t="str">
        <f>BUSpriceschange[[#This Row],[Year]]&amp;"_"&amp;BUSpriceschange[[#This Row],[Product]]</f>
        <v>39873_Business low sort: 2C OCR</v>
      </c>
      <c r="D94" s="44">
        <v>0.2276</v>
      </c>
      <c r="E94">
        <f>D93</f>
        <v>0.22919999999999999</v>
      </c>
      <c r="F94">
        <f>BUSpriceschange[[#This Row],[Price (pence)]]-BUSpriceschange[[#This Row],[2007 value]]</f>
        <v>-1.5999999999999903E-3</v>
      </c>
      <c r="G94" s="30">
        <f>(F94/BUSpriceschange[[#This Row],[2007 value]])*100</f>
        <v>-0.69808027923210758</v>
      </c>
      <c r="H94" s="29"/>
    </row>
    <row r="95" spans="1:8">
      <c r="A95" s="19">
        <v>40238</v>
      </c>
      <c r="B95" t="s">
        <v>73</v>
      </c>
      <c r="C95" t="str">
        <f>BUSpriceschange[[#This Row],[Year]]&amp;"_"&amp;BUSpriceschange[[#This Row],[Product]]</f>
        <v>40238_Business low sort: 2C OCR</v>
      </c>
      <c r="D95" s="44">
        <v>0.22339999999999999</v>
      </c>
      <c r="E95">
        <f>D93</f>
        <v>0.22919999999999999</v>
      </c>
      <c r="F95">
        <f>BUSpriceschange[[#This Row],[Price (pence)]]-BUSpriceschange[[#This Row],[2007 value]]</f>
        <v>-5.7999999999999996E-3</v>
      </c>
      <c r="G95" s="30">
        <f>(F95/BUSpriceschange[[#This Row],[2007 value]])*100</f>
        <v>-2.5305410122164052</v>
      </c>
      <c r="H95" s="29"/>
    </row>
    <row r="96" spans="1:8">
      <c r="A96" s="19">
        <v>40603</v>
      </c>
      <c r="B96" t="s">
        <v>73</v>
      </c>
      <c r="C96" t="str">
        <f>BUSpriceschange[[#This Row],[Year]]&amp;"_"&amp;BUSpriceschange[[#This Row],[Product]]</f>
        <v>40603_Business low sort: 2C OCR</v>
      </c>
      <c r="D96" s="44">
        <v>0.23960000000000001</v>
      </c>
      <c r="E96">
        <f>D93</f>
        <v>0.22919999999999999</v>
      </c>
      <c r="F96">
        <f>BUSpriceschange[[#This Row],[Price (pence)]]-BUSpriceschange[[#This Row],[2007 value]]</f>
        <v>1.040000000000002E-2</v>
      </c>
      <c r="G96" s="30">
        <f>(F96/BUSpriceschange[[#This Row],[2007 value]])*100</f>
        <v>4.5375218150087351</v>
      </c>
      <c r="H96" s="29"/>
    </row>
    <row r="97" spans="1:8">
      <c r="A97" s="19">
        <v>40969</v>
      </c>
      <c r="B97" t="s">
        <v>73</v>
      </c>
      <c r="C97" t="str">
        <f>BUSpriceschange[[#This Row],[Year]]&amp;"_"&amp;BUSpriceschange[[#This Row],[Product]]</f>
        <v>40969_Business low sort: 2C OCR</v>
      </c>
      <c r="D97" s="44">
        <v>0.25650000000000001</v>
      </c>
      <c r="E97">
        <f>D93</f>
        <v>0.22919999999999999</v>
      </c>
      <c r="F97">
        <f>BUSpriceschange[[#This Row],[Price (pence)]]-BUSpriceschange[[#This Row],[2007 value]]</f>
        <v>2.7300000000000019E-2</v>
      </c>
      <c r="G97" s="30">
        <f>(F97/BUSpriceschange[[#This Row],[2007 value]])*100</f>
        <v>11.910994764397914</v>
      </c>
      <c r="H97" s="29"/>
    </row>
    <row r="98" spans="1:8">
      <c r="A98" s="19">
        <v>41334</v>
      </c>
      <c r="B98" t="s">
        <v>73</v>
      </c>
      <c r="C98" t="str">
        <f>BUSpriceschange[[#This Row],[Year]]&amp;"_"&amp;BUSpriceschange[[#This Row],[Product]]</f>
        <v>41334_Business low sort: 2C OCR</v>
      </c>
      <c r="D98" s="44">
        <v>0.25640000000000002</v>
      </c>
      <c r="E98">
        <f>D93</f>
        <v>0.22919999999999999</v>
      </c>
      <c r="F98">
        <f>BUSpriceschange[[#This Row],[Price (pence)]]-BUSpriceschange[[#This Row],[2007 value]]</f>
        <v>2.720000000000003E-2</v>
      </c>
      <c r="G98" s="30">
        <f>(F98/BUSpriceschange[[#This Row],[2007 value]])*100</f>
        <v>11.867364746945912</v>
      </c>
      <c r="H98" s="29"/>
    </row>
    <row r="99" spans="1:8">
      <c r="A99" s="19">
        <v>41579</v>
      </c>
      <c r="B99" t="s">
        <v>73</v>
      </c>
      <c r="C99" t="str">
        <f>BUSpriceschange[[#This Row],[Year]]&amp;"_"&amp;BUSpriceschange[[#This Row],[Product]]</f>
        <v>41579_Business low sort: 2C OCR</v>
      </c>
      <c r="D99" s="44">
        <v>0.25059999999999999</v>
      </c>
      <c r="E99">
        <f>D93</f>
        <v>0.22919999999999999</v>
      </c>
      <c r="F99">
        <f>BUSpriceschange[[#This Row],[Price (pence)]]-BUSpriceschange[[#This Row],[2007 value]]</f>
        <v>2.1400000000000002E-2</v>
      </c>
      <c r="G99" s="30">
        <f>(F99/BUSpriceschange[[#This Row],[2007 value]])*100</f>
        <v>9.3368237347294958</v>
      </c>
      <c r="H99" s="29"/>
    </row>
    <row r="100" spans="1:8">
      <c r="A100" s="19">
        <v>41699</v>
      </c>
      <c r="B100" t="s">
        <v>73</v>
      </c>
      <c r="C100" t="str">
        <f>BUSpriceschange[[#This Row],[Year]]&amp;"_"&amp;BUSpriceschange[[#This Row],[Product]]</f>
        <v>41699_Business low sort: 2C OCR</v>
      </c>
      <c r="D100" s="44">
        <v>0.25990000000000002</v>
      </c>
      <c r="E100">
        <f>D93</f>
        <v>0.22919999999999999</v>
      </c>
      <c r="F100">
        <f>BUSpriceschange[[#This Row],[Price (pence)]]-BUSpriceschange[[#This Row],[2007 value]]</f>
        <v>3.0700000000000033E-2</v>
      </c>
      <c r="G100" s="30">
        <f>(F100/BUSpriceschange[[#This Row],[2007 value]])*100</f>
        <v>13.39441535776616</v>
      </c>
      <c r="H100" s="29"/>
    </row>
    <row r="101" spans="1:8">
      <c r="A101" s="19">
        <v>42005</v>
      </c>
      <c r="B101" t="s">
        <v>73</v>
      </c>
      <c r="C101" t="str">
        <f>BUSpriceschange[[#This Row],[Year]]&amp;"_"&amp;BUSpriceschange[[#This Row],[Product]]</f>
        <v>42005_Business low sort: 2C OCR</v>
      </c>
      <c r="D101" s="44">
        <v>0.26879999999999998</v>
      </c>
      <c r="E101">
        <f>D93</f>
        <v>0.22919999999999999</v>
      </c>
      <c r="F101">
        <f>BUSpriceschange[[#This Row],[Price (pence)]]-BUSpriceschange[[#This Row],[2007 value]]</f>
        <v>3.9599999999999996E-2</v>
      </c>
      <c r="G101" s="30">
        <f>(F101/BUSpriceschange[[#This Row],[2007 value]])*100</f>
        <v>17.277486910994764</v>
      </c>
      <c r="H101" s="29"/>
    </row>
    <row r="102" spans="1:8">
      <c r="A102" s="19">
        <v>42370</v>
      </c>
      <c r="B102" t="s">
        <v>73</v>
      </c>
      <c r="C102" t="str">
        <f>BUSpriceschange[[#This Row],[Year]]&amp;"_"&amp;BUSpriceschange[[#This Row],[Product]]</f>
        <v>42370_Business low sort: 2C OCR</v>
      </c>
      <c r="D102" s="44">
        <v>0.27510000000000001</v>
      </c>
      <c r="E102">
        <f>D93</f>
        <v>0.22919999999999999</v>
      </c>
      <c r="F102">
        <f>BUSpriceschange[[#This Row],[Price (pence)]]-BUSpriceschange[[#This Row],[2007 value]]</f>
        <v>4.5900000000000024E-2</v>
      </c>
      <c r="G102" s="30">
        <f>(F102/BUSpriceschange[[#This Row],[2007 value]])*100</f>
        <v>20.026178010471217</v>
      </c>
      <c r="H102" s="29"/>
    </row>
    <row r="103" spans="1:8">
      <c r="A103" s="19">
        <v>42736</v>
      </c>
      <c r="B103" t="s">
        <v>73</v>
      </c>
      <c r="C103" s="29" t="str">
        <f>BUSpriceschange[[#This Row],[Year]]&amp;"_"&amp;BUSpriceschange[[#This Row],[Product]]</f>
        <v>42736_Business low sort: 2C OCR</v>
      </c>
      <c r="D103" s="44">
        <v>0.28060000000000002</v>
      </c>
      <c r="E103" s="29">
        <f>D93</f>
        <v>0.22919999999999999</v>
      </c>
      <c r="F103">
        <f>BUSpriceschange[[#This Row],[Price (pence)]]-BUSpriceschange[[#This Row],[2007 value]]</f>
        <v>5.1400000000000029E-2</v>
      </c>
      <c r="G103" s="30">
        <f>(F103/BUSpriceschange[[#This Row],[2007 value]])*100</f>
        <v>22.425828970331601</v>
      </c>
      <c r="H103" s="29"/>
    </row>
    <row r="104" spans="1:8">
      <c r="A104" s="19">
        <v>43101</v>
      </c>
      <c r="B104" t="s">
        <v>73</v>
      </c>
      <c r="C104" s="29" t="str">
        <f>BUSpriceschange[[#This Row],[Year]]&amp;"_"&amp;BUSpriceschange[[#This Row],[Product]]</f>
        <v>43101_Business low sort: 2C OCR</v>
      </c>
      <c r="D104" s="44">
        <v>0.29070000000000001</v>
      </c>
      <c r="E104" s="44">
        <f>D93</f>
        <v>0.22919999999999999</v>
      </c>
      <c r="F104">
        <f>BUSpriceschange[[#This Row],[Price (pence)]]-BUSpriceschange[[#This Row],[2007 value]]</f>
        <v>6.1500000000000027E-2</v>
      </c>
      <c r="G104" s="30">
        <f>(F104/BUSpriceschange[[#This Row],[2007 value]])*100</f>
        <v>26.832460732984309</v>
      </c>
      <c r="H104" s="29"/>
    </row>
    <row r="105" spans="1:8">
      <c r="A105" s="19">
        <v>43466</v>
      </c>
      <c r="B105" t="s">
        <v>73</v>
      </c>
      <c r="C105" s="29" t="str">
        <f>BUSpriceschange[[#This Row],[Year]]&amp;"_"&amp;BUSpriceschange[[#This Row],[Product]]</f>
        <v>43466_Business low sort: 2C OCR</v>
      </c>
      <c r="D105" s="44">
        <v>0.30980000000000002</v>
      </c>
      <c r="E105" s="44">
        <f>D93</f>
        <v>0.22919999999999999</v>
      </c>
      <c r="F105">
        <f>BUSpriceschange[[#This Row],[Price (pence)]]-BUSpriceschange[[#This Row],[2007 value]]</f>
        <v>8.0600000000000033E-2</v>
      </c>
      <c r="G105" s="30">
        <f>(F105/BUSpriceschange[[#This Row],[2007 value]])*100</f>
        <v>35.165794066317638</v>
      </c>
      <c r="H105" s="29"/>
    </row>
    <row r="106" spans="1:8">
      <c r="A106" s="19">
        <v>39508</v>
      </c>
      <c r="B106" t="s">
        <v>74</v>
      </c>
      <c r="C106" t="str">
        <f>BUSpriceschange[[#This Row],[Year]]&amp;"_"&amp;BUSpriceschange[[#This Row],[Product]]</f>
        <v>39508_Business low sort: Econ OCR</v>
      </c>
      <c r="D106" s="44">
        <v>0.20039999999999999</v>
      </c>
      <c r="E106">
        <f>BUSpriceschange[[#This Row],[Price (pence)]]</f>
        <v>0.20039999999999999</v>
      </c>
      <c r="F106">
        <f>BUSpriceschange[[#This Row],[Price (pence)]]-BUSpriceschange[[#This Row],[2007 value]]</f>
        <v>0</v>
      </c>
      <c r="G106" s="30">
        <f>(F106/BUSpriceschange[[#This Row],[2007 value]])*100</f>
        <v>0</v>
      </c>
      <c r="H106" s="29"/>
    </row>
    <row r="107" spans="1:8">
      <c r="A107" s="19">
        <v>39873</v>
      </c>
      <c r="B107" t="s">
        <v>74</v>
      </c>
      <c r="C107" t="str">
        <f>BUSpriceschange[[#This Row],[Year]]&amp;"_"&amp;BUSpriceschange[[#This Row],[Product]]</f>
        <v>39873_Business low sort: Econ OCR</v>
      </c>
      <c r="D107" s="44">
        <v>0.2046</v>
      </c>
      <c r="E107">
        <f>D106</f>
        <v>0.20039999999999999</v>
      </c>
      <c r="F107">
        <f>BUSpriceschange[[#This Row],[Price (pence)]]-BUSpriceschange[[#This Row],[2007 value]]</f>
        <v>4.2000000000000093E-3</v>
      </c>
      <c r="G107" s="30">
        <f>(F107/BUSpriceschange[[#This Row],[2007 value]])*100</f>
        <v>2.0958083832335377</v>
      </c>
      <c r="H107" s="29"/>
    </row>
    <row r="108" spans="1:8">
      <c r="A108" s="19">
        <v>40238</v>
      </c>
      <c r="B108" t="s">
        <v>74</v>
      </c>
      <c r="C108" t="str">
        <f>BUSpriceschange[[#This Row],[Year]]&amp;"_"&amp;BUSpriceschange[[#This Row],[Product]]</f>
        <v>40238_Business low sort: Econ OCR</v>
      </c>
      <c r="D108" s="44">
        <v>0.1953</v>
      </c>
      <c r="E108">
        <f>D106</f>
        <v>0.20039999999999999</v>
      </c>
      <c r="F108">
        <f>BUSpriceschange[[#This Row],[Price (pence)]]-BUSpriceschange[[#This Row],[2007 value]]</f>
        <v>-5.0999999999999934E-3</v>
      </c>
      <c r="G108" s="30">
        <f>(F108/BUSpriceschange[[#This Row],[2007 value]])*100</f>
        <v>-2.5449101796407154</v>
      </c>
      <c r="H108" s="29"/>
    </row>
    <row r="109" spans="1:8">
      <c r="A109" s="19">
        <v>40603</v>
      </c>
      <c r="B109" t="s">
        <v>74</v>
      </c>
      <c r="C109" t="str">
        <f>BUSpriceschange[[#This Row],[Year]]&amp;"_"&amp;BUSpriceschange[[#This Row],[Product]]</f>
        <v>40603_Business low sort: Econ OCR</v>
      </c>
      <c r="D109" s="44">
        <v>0.21360000000000001</v>
      </c>
      <c r="E109">
        <f>D106</f>
        <v>0.20039999999999999</v>
      </c>
      <c r="F109">
        <f>BUSpriceschange[[#This Row],[Price (pence)]]-BUSpriceschange[[#This Row],[2007 value]]</f>
        <v>1.3200000000000017E-2</v>
      </c>
      <c r="G109" s="30">
        <f>(F109/BUSpriceschange[[#This Row],[2007 value]])*100</f>
        <v>6.5868263473053981</v>
      </c>
      <c r="H109" s="29"/>
    </row>
    <row r="110" spans="1:8">
      <c r="A110" s="19">
        <v>40969</v>
      </c>
      <c r="B110" t="s">
        <v>74</v>
      </c>
      <c r="C110" t="str">
        <f>BUSpriceschange[[#This Row],[Year]]&amp;"_"&amp;BUSpriceschange[[#This Row],[Product]]</f>
        <v>40969_Business low sort: Econ OCR</v>
      </c>
      <c r="D110" s="44">
        <v>0.2306</v>
      </c>
      <c r="E110">
        <f>D106</f>
        <v>0.20039999999999999</v>
      </c>
      <c r="F110">
        <f>BUSpriceschange[[#This Row],[Price (pence)]]-BUSpriceschange[[#This Row],[2007 value]]</f>
        <v>3.0200000000000005E-2</v>
      </c>
      <c r="G110" s="30">
        <f>(F110/BUSpriceschange[[#This Row],[2007 value]])*100</f>
        <v>15.069860279441121</v>
      </c>
      <c r="H110" s="29"/>
    </row>
    <row r="111" spans="1:8">
      <c r="A111" s="19">
        <v>41334</v>
      </c>
      <c r="B111" t="s">
        <v>74</v>
      </c>
      <c r="C111" t="str">
        <f>BUSpriceschange[[#This Row],[Year]]&amp;"_"&amp;BUSpriceschange[[#This Row],[Product]]</f>
        <v>41334_Business low sort: Econ OCR</v>
      </c>
      <c r="D111" s="44">
        <v>0.2311</v>
      </c>
      <c r="E111">
        <f>D106</f>
        <v>0.20039999999999999</v>
      </c>
      <c r="F111">
        <f>BUSpriceschange[[#This Row],[Price (pence)]]-BUSpriceschange[[#This Row],[2007 value]]</f>
        <v>3.0700000000000005E-2</v>
      </c>
      <c r="G111" s="30">
        <f>(F111/BUSpriceschange[[#This Row],[2007 value]])*100</f>
        <v>15.319361277445113</v>
      </c>
      <c r="H111" s="29"/>
    </row>
    <row r="112" spans="1:8">
      <c r="A112" s="19">
        <v>41579</v>
      </c>
      <c r="B112" t="s">
        <v>74</v>
      </c>
      <c r="C112" t="str">
        <f>BUSpriceschange[[#This Row],[Year]]&amp;"_"&amp;BUSpriceschange[[#This Row],[Product]]</f>
        <v>41579_Business low sort: Econ OCR</v>
      </c>
      <c r="D112" s="44">
        <v>0.2258</v>
      </c>
      <c r="E112">
        <f>D106</f>
        <v>0.20039999999999999</v>
      </c>
      <c r="F112">
        <f>BUSpriceschange[[#This Row],[Price (pence)]]-BUSpriceschange[[#This Row],[2007 value]]</f>
        <v>2.5400000000000006E-2</v>
      </c>
      <c r="G112" s="30">
        <f>(F112/BUSpriceschange[[#This Row],[2007 value]])*100</f>
        <v>12.674650698602798</v>
      </c>
      <c r="H112" s="29"/>
    </row>
    <row r="113" spans="1:8">
      <c r="A113" s="19">
        <v>41699</v>
      </c>
      <c r="B113" t="s">
        <v>74</v>
      </c>
      <c r="C113" t="str">
        <f>BUSpriceschange[[#This Row],[Year]]&amp;"_"&amp;BUSpriceschange[[#This Row],[Product]]</f>
        <v>41699_Business low sort: Econ OCR</v>
      </c>
      <c r="D113" s="44">
        <v>0.2344</v>
      </c>
      <c r="E113">
        <f>D106</f>
        <v>0.20039999999999999</v>
      </c>
      <c r="F113">
        <f>BUSpriceschange[[#This Row],[Price (pence)]]-BUSpriceschange[[#This Row],[2007 value]]</f>
        <v>3.4000000000000002E-2</v>
      </c>
      <c r="G113" s="30">
        <f>(F113/BUSpriceschange[[#This Row],[2007 value]])*100</f>
        <v>16.966067864271459</v>
      </c>
      <c r="H113" s="29"/>
    </row>
    <row r="114" spans="1:8">
      <c r="A114" s="19">
        <v>42005</v>
      </c>
      <c r="B114" t="s">
        <v>74</v>
      </c>
      <c r="C114" t="str">
        <f>BUSpriceschange[[#This Row],[Year]]&amp;"_"&amp;BUSpriceschange[[#This Row],[Product]]</f>
        <v>42005_Business low sort: Econ OCR</v>
      </c>
      <c r="D114" s="44">
        <v>0.2427</v>
      </c>
      <c r="E114">
        <f>D106</f>
        <v>0.20039999999999999</v>
      </c>
      <c r="F114">
        <f>BUSpriceschange[[#This Row],[Price (pence)]]-BUSpriceschange[[#This Row],[2007 value]]</f>
        <v>4.2300000000000004E-2</v>
      </c>
      <c r="G114" s="30">
        <f>(F114/BUSpriceschange[[#This Row],[2007 value]])*100</f>
        <v>21.107784431137727</v>
      </c>
      <c r="H114" s="29"/>
    </row>
    <row r="115" spans="1:8">
      <c r="A115" s="19">
        <v>42370</v>
      </c>
      <c r="B115" t="s">
        <v>74</v>
      </c>
      <c r="C115" t="str">
        <f>BUSpriceschange[[#This Row],[Year]]&amp;"_"&amp;BUSpriceschange[[#This Row],[Product]]</f>
        <v>42370_Business low sort: Econ OCR</v>
      </c>
      <c r="D115" s="44">
        <v>0.24879999999999999</v>
      </c>
      <c r="E115">
        <f>D106</f>
        <v>0.20039999999999999</v>
      </c>
      <c r="F115">
        <f>BUSpriceschange[[#This Row],[Price (pence)]]-BUSpriceschange[[#This Row],[2007 value]]</f>
        <v>4.8399999999999999E-2</v>
      </c>
      <c r="G115" s="30">
        <f>(F115/BUSpriceschange[[#This Row],[2007 value]])*100</f>
        <v>24.151696606786427</v>
      </c>
      <c r="H115" s="29"/>
    </row>
    <row r="116" spans="1:8">
      <c r="A116" s="19">
        <v>42736</v>
      </c>
      <c r="B116" t="s">
        <v>74</v>
      </c>
      <c r="C116" s="29" t="str">
        <f>BUSpriceschange[[#This Row],[Year]]&amp;"_"&amp;BUSpriceschange[[#This Row],[Product]]</f>
        <v>42736_Business low sort: Econ OCR</v>
      </c>
      <c r="D116" s="44">
        <v>0.25369999999999998</v>
      </c>
      <c r="E116" s="29">
        <f>D106</f>
        <v>0.20039999999999999</v>
      </c>
      <c r="F116">
        <f>BUSpriceschange[[#This Row],[Price (pence)]]-BUSpriceschange[[#This Row],[2007 value]]</f>
        <v>5.3299999999999986E-2</v>
      </c>
      <c r="G116" s="30">
        <f>(F116/BUSpriceschange[[#This Row],[2007 value]])*100</f>
        <v>26.596806387225541</v>
      </c>
      <c r="H116" s="29"/>
    </row>
    <row r="117" spans="1:8">
      <c r="A117" s="19">
        <v>43101</v>
      </c>
      <c r="B117" t="s">
        <v>74</v>
      </c>
      <c r="C117" s="29" t="str">
        <f>BUSpriceschange[[#This Row],[Year]]&amp;"_"&amp;BUSpriceschange[[#This Row],[Product]]</f>
        <v>43101_Business low sort: Econ OCR</v>
      </c>
      <c r="D117" s="44">
        <v>0.2631</v>
      </c>
      <c r="E117" s="29">
        <f>D106</f>
        <v>0.20039999999999999</v>
      </c>
      <c r="F117">
        <f>BUSpriceschange[[#This Row],[Price (pence)]]-BUSpriceschange[[#This Row],[2007 value]]</f>
        <v>6.2700000000000006E-2</v>
      </c>
      <c r="G117" s="30">
        <f>(F117/BUSpriceschange[[#This Row],[2007 value]])*100</f>
        <v>31.287425149700603</v>
      </c>
      <c r="H117" s="29"/>
    </row>
    <row r="118" spans="1:8">
      <c r="A118" s="19">
        <v>43466</v>
      </c>
      <c r="B118" t="s">
        <v>74</v>
      </c>
      <c r="C118" s="29" t="str">
        <f>BUSpriceschange[[#This Row],[Year]]&amp;"_"&amp;BUSpriceschange[[#This Row],[Product]]</f>
        <v>43466_Business low sort: Econ OCR</v>
      </c>
      <c r="D118" s="44">
        <v>0.28170000000000001</v>
      </c>
      <c r="E118" s="44">
        <f>D106</f>
        <v>0.20039999999999999</v>
      </c>
      <c r="F118">
        <f>BUSpriceschange[[#This Row],[Price (pence)]]-BUSpriceschange[[#This Row],[2007 value]]</f>
        <v>8.1300000000000011E-2</v>
      </c>
      <c r="G118" s="30">
        <f>(F118/BUSpriceschange[[#This Row],[2007 value]])*100</f>
        <v>40.568862275449106</v>
      </c>
      <c r="H118" s="29"/>
    </row>
    <row r="119" spans="1:8">
      <c r="A119" s="19"/>
    </row>
    <row r="120" spans="1:8">
      <c r="A120" s="19"/>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69"/>
  <sheetViews>
    <sheetView topLeftCell="A9" zoomScale="90" zoomScaleNormal="90" workbookViewId="0">
      <selection activeCell="C69" sqref="C69"/>
    </sheetView>
  </sheetViews>
  <sheetFormatPr defaultRowHeight="14.5"/>
  <cols>
    <col min="1" max="1" width="9.08984375" style="1"/>
    <col min="2" max="2" width="34.36328125" bestFit="1" customWidth="1"/>
    <col min="3" max="3" width="9.08984375" style="10"/>
    <col min="4" max="4" width="9.7265625" customWidth="1"/>
    <col min="5" max="5" width="11.81640625" bestFit="1" customWidth="1"/>
    <col min="7" max="7" width="9.08984375" style="30"/>
    <col min="10" max="10" width="9.08984375" style="29"/>
  </cols>
  <sheetData>
    <row r="1" spans="1:12" s="8" customFormat="1">
      <c r="A1" s="9" t="s">
        <v>25</v>
      </c>
      <c r="B1" s="9" t="s">
        <v>348</v>
      </c>
      <c r="C1" s="42" t="s">
        <v>30</v>
      </c>
      <c r="D1" t="s">
        <v>0</v>
      </c>
      <c r="E1" s="9" t="s">
        <v>90</v>
      </c>
      <c r="F1" s="9" t="s">
        <v>89</v>
      </c>
      <c r="G1" s="31" t="s">
        <v>88</v>
      </c>
      <c r="J1" s="43"/>
    </row>
    <row r="2" spans="1:12">
      <c r="A2" s="2">
        <v>40269</v>
      </c>
      <c r="B2" s="1" t="s">
        <v>403</v>
      </c>
      <c r="C2" s="4">
        <v>17.27</v>
      </c>
      <c r="D2" s="22">
        <f>C2/100</f>
        <v>0.17269999999999999</v>
      </c>
      <c r="E2" s="22">
        <f>accessprices[[#This Row],[Price (£)]]</f>
        <v>0.17269999999999999</v>
      </c>
      <c r="F2">
        <f>accessprices[[#This Row],[Price (£)]]-accessprices[[#This Row],[2007 value]]</f>
        <v>0</v>
      </c>
      <c r="G2" s="30">
        <f>(accessprices[[#This Row],[Workings]]/accessprices[[#This Row],[2007 value]])*100</f>
        <v>0</v>
      </c>
    </row>
    <row r="3" spans="1:12">
      <c r="A3" s="2">
        <v>40664</v>
      </c>
      <c r="B3" s="1" t="s">
        <v>403</v>
      </c>
      <c r="C3" s="4">
        <v>20.03</v>
      </c>
      <c r="D3" s="22">
        <f t="shared" ref="D3:D50" si="0">C3/100</f>
        <v>0.20030000000000001</v>
      </c>
      <c r="E3" s="22">
        <f>D2</f>
        <v>0.17269999999999999</v>
      </c>
      <c r="F3">
        <f>accessprices[[#This Row],[Price (£)]]-accessprices[[#This Row],[2007 value]]</f>
        <v>2.7600000000000013E-2</v>
      </c>
      <c r="G3" s="30">
        <f>(accessprices[[#This Row],[Workings]]/accessprices[[#This Row],[2007 value]])*100</f>
        <v>15.98147075854083</v>
      </c>
    </row>
    <row r="4" spans="1:12">
      <c r="A4" s="2">
        <v>41000</v>
      </c>
      <c r="B4" s="1" t="s">
        <v>403</v>
      </c>
      <c r="C4" s="4">
        <v>21.35</v>
      </c>
      <c r="D4" s="22">
        <f t="shared" si="0"/>
        <v>0.21350000000000002</v>
      </c>
      <c r="E4" s="22">
        <f>D2</f>
        <v>0.17269999999999999</v>
      </c>
      <c r="F4">
        <f>accessprices[[#This Row],[Price (£)]]-accessprices[[#This Row],[2007 value]]</f>
        <v>4.0800000000000031E-2</v>
      </c>
      <c r="G4" s="30">
        <f>(accessprices[[#This Row],[Workings]]/accessprices[[#This Row],[2007 value]])*100</f>
        <v>23.624782860451667</v>
      </c>
    </row>
    <row r="5" spans="1:12">
      <c r="A5" s="2">
        <v>41334</v>
      </c>
      <c r="B5" s="1" t="s">
        <v>403</v>
      </c>
      <c r="C5" s="4">
        <v>21.42</v>
      </c>
      <c r="D5" s="22">
        <f t="shared" si="0"/>
        <v>0.21420000000000003</v>
      </c>
      <c r="E5" s="22">
        <f>D2</f>
        <v>0.17269999999999999</v>
      </c>
      <c r="F5">
        <f>accessprices[[#This Row],[Price (£)]]-accessprices[[#This Row],[2007 value]]</f>
        <v>4.1500000000000037E-2</v>
      </c>
      <c r="G5" s="30">
        <f>(accessprices[[#This Row],[Workings]]/accessprices[[#This Row],[2007 value]])*100</f>
        <v>24.030110017371186</v>
      </c>
    </row>
    <row r="6" spans="1:12">
      <c r="A6" s="2">
        <v>41699</v>
      </c>
      <c r="B6" s="1" t="s">
        <v>403</v>
      </c>
      <c r="C6" s="4">
        <v>21.8</v>
      </c>
      <c r="D6" s="22">
        <f t="shared" si="0"/>
        <v>0.218</v>
      </c>
      <c r="E6" s="22">
        <f>D2</f>
        <v>0.17269999999999999</v>
      </c>
      <c r="F6">
        <f>accessprices[[#This Row],[Price (£)]]-accessprices[[#This Row],[2007 value]]</f>
        <v>4.5300000000000007E-2</v>
      </c>
      <c r="G6" s="30">
        <f>(accessprices[[#This Row],[Workings]]/accessprices[[#This Row],[2007 value]])*100</f>
        <v>26.230457440648529</v>
      </c>
    </row>
    <row r="7" spans="1:12">
      <c r="A7" s="2">
        <v>42005</v>
      </c>
      <c r="B7" s="1" t="s">
        <v>403</v>
      </c>
      <c r="C7" s="4">
        <v>22.53</v>
      </c>
      <c r="D7" s="22">
        <f t="shared" si="0"/>
        <v>0.2253</v>
      </c>
      <c r="E7" s="22">
        <f>D2</f>
        <v>0.17269999999999999</v>
      </c>
      <c r="F7">
        <f>accessprices[[#This Row],[Price (£)]]-accessprices[[#This Row],[2007 value]]</f>
        <v>5.2600000000000008E-2</v>
      </c>
      <c r="G7" s="30">
        <f>(accessprices[[#This Row],[Workings]]/accessprices[[#This Row],[2007 value]])*100</f>
        <v>30.457440648523459</v>
      </c>
    </row>
    <row r="8" spans="1:12">
      <c r="A8" s="2">
        <v>42370</v>
      </c>
      <c r="B8" s="1" t="s">
        <v>403</v>
      </c>
      <c r="C8" s="4">
        <v>23.26</v>
      </c>
      <c r="D8" s="22">
        <f t="shared" si="0"/>
        <v>0.23260000000000003</v>
      </c>
      <c r="E8" s="22">
        <f>D2</f>
        <v>0.17269999999999999</v>
      </c>
      <c r="F8">
        <f>accessprices[[#This Row],[Price (£)]]-accessprices[[#This Row],[2007 value]]</f>
        <v>5.9900000000000037E-2</v>
      </c>
      <c r="G8" s="30">
        <f>(accessprices[[#This Row],[Workings]]/accessprices[[#This Row],[2007 value]])*100</f>
        <v>34.684423856398396</v>
      </c>
    </row>
    <row r="9" spans="1:12">
      <c r="A9" s="2">
        <v>42555</v>
      </c>
      <c r="B9" s="1" t="s">
        <v>403</v>
      </c>
      <c r="C9" s="4">
        <v>23.35</v>
      </c>
      <c r="D9" s="22">
        <f t="shared" si="0"/>
        <v>0.23350000000000001</v>
      </c>
      <c r="E9" s="22">
        <f>D2</f>
        <v>0.17269999999999999</v>
      </c>
      <c r="F9">
        <f>accessprices[[#This Row],[Price (£)]]-accessprices[[#This Row],[2007 value]]</f>
        <v>6.0800000000000021E-2</v>
      </c>
      <c r="G9" s="30">
        <f>(accessprices[[#This Row],[Workings]]/accessprices[[#This Row],[2007 value]])*100</f>
        <v>35.205558772437769</v>
      </c>
    </row>
    <row r="10" spans="1:12">
      <c r="A10" s="69">
        <v>42736</v>
      </c>
      <c r="B10" s="61" t="s">
        <v>403</v>
      </c>
      <c r="C10" s="21">
        <v>24</v>
      </c>
      <c r="D10" s="70">
        <f>C10/100</f>
        <v>0.24</v>
      </c>
      <c r="E10" s="70">
        <f>D2</f>
        <v>0.17269999999999999</v>
      </c>
      <c r="F10" s="65">
        <f>accessprices[[#This Row],[Price (£)]]-accessprices[[#This Row],[2007 value]]</f>
        <v>6.7299999999999999E-2</v>
      </c>
      <c r="G10" s="68">
        <f>(accessprices[[#This Row],[Workings]]/accessprices[[#This Row],[2007 value]])*100</f>
        <v>38.969310943833236</v>
      </c>
    </row>
    <row r="11" spans="1:12">
      <c r="A11" s="2">
        <v>40269</v>
      </c>
      <c r="B11" s="61" t="s">
        <v>404</v>
      </c>
      <c r="C11" s="21">
        <v>16.96</v>
      </c>
      <c r="D11" s="70">
        <f t="shared" si="0"/>
        <v>0.1696</v>
      </c>
      <c r="E11" s="70">
        <f>accessprices[[#This Row],[Price (£)]]</f>
        <v>0.1696</v>
      </c>
      <c r="F11" s="65">
        <f>accessprices[[#This Row],[Price (£)]]-accessprices[[#This Row],[2007 value]]</f>
        <v>0</v>
      </c>
      <c r="G11" s="68">
        <f>(accessprices[[#This Row],[Workings]]/accessprices[[#This Row],[2007 value]])*100</f>
        <v>0</v>
      </c>
    </row>
    <row r="12" spans="1:12">
      <c r="A12" s="2">
        <v>40664</v>
      </c>
      <c r="B12" s="61" t="s">
        <v>404</v>
      </c>
      <c r="C12" s="21">
        <v>17.670000000000002</v>
      </c>
      <c r="D12" s="70">
        <f t="shared" si="0"/>
        <v>0.17670000000000002</v>
      </c>
      <c r="E12" s="70">
        <f>D11</f>
        <v>0.1696</v>
      </c>
      <c r="F12" s="65">
        <f>accessprices[[#This Row],[Price (£)]]-accessprices[[#This Row],[2007 value]]</f>
        <v>7.100000000000023E-3</v>
      </c>
      <c r="G12" s="68">
        <f>(accessprices[[#This Row],[Workings]]/accessprices[[#This Row],[2007 value]])*100</f>
        <v>4.1863207547169949</v>
      </c>
    </row>
    <row r="13" spans="1:12">
      <c r="A13" s="2">
        <v>41000</v>
      </c>
      <c r="B13" s="61" t="s">
        <v>404</v>
      </c>
      <c r="C13" s="21">
        <v>17.73</v>
      </c>
      <c r="D13" s="70">
        <f t="shared" si="0"/>
        <v>0.17730000000000001</v>
      </c>
      <c r="E13" s="70">
        <f>D11</f>
        <v>0.1696</v>
      </c>
      <c r="F13" s="65">
        <f>accessprices[[#This Row],[Price (£)]]-accessprices[[#This Row],[2007 value]]</f>
        <v>7.7000000000000124E-3</v>
      </c>
      <c r="G13" s="68">
        <f>(accessprices[[#This Row],[Workings]]/accessprices[[#This Row],[2007 value]])*100</f>
        <v>4.540094339622649</v>
      </c>
    </row>
    <row r="14" spans="1:12">
      <c r="A14" s="2">
        <v>41334</v>
      </c>
      <c r="B14" s="61" t="s">
        <v>404</v>
      </c>
      <c r="C14" s="21">
        <v>17.57</v>
      </c>
      <c r="D14" s="70">
        <f t="shared" si="0"/>
        <v>0.1757</v>
      </c>
      <c r="E14" s="70">
        <f>D11</f>
        <v>0.1696</v>
      </c>
      <c r="F14" s="65">
        <f>accessprices[[#This Row],[Price (£)]]-accessprices[[#This Row],[2007 value]]</f>
        <v>6.0999999999999943E-3</v>
      </c>
      <c r="G14" s="68">
        <f>(accessprices[[#This Row],[Workings]]/accessprices[[#This Row],[2007 value]])*100</f>
        <v>3.5966981132075437</v>
      </c>
    </row>
    <row r="15" spans="1:12">
      <c r="A15" s="2">
        <v>41699</v>
      </c>
      <c r="B15" s="61" t="s">
        <v>404</v>
      </c>
      <c r="C15" s="21">
        <v>17.47</v>
      </c>
      <c r="D15" s="70">
        <f t="shared" si="0"/>
        <v>0.17469999999999999</v>
      </c>
      <c r="E15" s="70">
        <f>D11</f>
        <v>0.1696</v>
      </c>
      <c r="F15" s="65">
        <f>accessprices[[#This Row],[Price (£)]]-accessprices[[#This Row],[2007 value]]</f>
        <v>5.0999999999999934E-3</v>
      </c>
      <c r="G15" s="68">
        <f>(accessprices[[#This Row],[Workings]]/accessprices[[#This Row],[2007 value]])*100</f>
        <v>3.0070754716981094</v>
      </c>
      <c r="H15" s="2"/>
      <c r="I15" s="2"/>
      <c r="J15" s="32"/>
      <c r="K15" s="2"/>
      <c r="L15" s="2"/>
    </row>
    <row r="16" spans="1:12">
      <c r="A16" s="2">
        <v>42005</v>
      </c>
      <c r="B16" s="61" t="s">
        <v>404</v>
      </c>
      <c r="C16" s="21">
        <v>17.89</v>
      </c>
      <c r="D16" s="70">
        <f t="shared" si="0"/>
        <v>0.1789</v>
      </c>
      <c r="E16" s="70">
        <f>D11</f>
        <v>0.1696</v>
      </c>
      <c r="F16" s="65">
        <f>accessprices[[#This Row],[Price (£)]]-accessprices[[#This Row],[2007 value]]</f>
        <v>9.3000000000000027E-3</v>
      </c>
      <c r="G16" s="68">
        <f>(accessprices[[#This Row],[Workings]]/accessprices[[#This Row],[2007 value]])*100</f>
        <v>5.4834905660377373</v>
      </c>
      <c r="H16" s="1"/>
      <c r="I16" s="1"/>
      <c r="J16" s="32"/>
      <c r="K16" s="4"/>
      <c r="L16" s="4"/>
    </row>
    <row r="17" spans="1:12">
      <c r="A17" s="2">
        <v>42370</v>
      </c>
      <c r="B17" s="61" t="s">
        <v>404</v>
      </c>
      <c r="C17" s="21">
        <v>18.260000000000002</v>
      </c>
      <c r="D17" s="70">
        <f t="shared" si="0"/>
        <v>0.18260000000000001</v>
      </c>
      <c r="E17" s="70">
        <f>D11</f>
        <v>0.1696</v>
      </c>
      <c r="F17" s="65">
        <f>accessprices[[#This Row],[Price (£)]]-accessprices[[#This Row],[2007 value]]</f>
        <v>1.3000000000000012E-2</v>
      </c>
      <c r="G17" s="68">
        <f>(accessprices[[#This Row],[Workings]]/accessprices[[#This Row],[2007 value]])*100</f>
        <v>7.6650943396226481</v>
      </c>
      <c r="H17" s="1"/>
      <c r="I17" s="1"/>
      <c r="J17" s="32"/>
      <c r="K17" s="4"/>
      <c r="L17" s="4"/>
    </row>
    <row r="18" spans="1:12">
      <c r="A18" s="2">
        <v>42555</v>
      </c>
      <c r="B18" s="61" t="s">
        <v>404</v>
      </c>
      <c r="C18" s="21">
        <v>18.399999999999999</v>
      </c>
      <c r="D18" s="70">
        <f t="shared" si="0"/>
        <v>0.184</v>
      </c>
      <c r="E18" s="70">
        <f>D11</f>
        <v>0.1696</v>
      </c>
      <c r="F18" s="65">
        <f>accessprices[[#This Row],[Price (£)]]-accessprices[[#This Row],[2007 value]]</f>
        <v>1.4399999999999996E-2</v>
      </c>
      <c r="G18" s="68">
        <f>(accessprices[[#This Row],[Workings]]/accessprices[[#This Row],[2007 value]])*100</f>
        <v>8.4905660377358476</v>
      </c>
      <c r="H18" s="1"/>
      <c r="I18" s="1"/>
      <c r="J18" s="32"/>
      <c r="K18" s="4"/>
      <c r="L18" s="4"/>
    </row>
    <row r="19" spans="1:12">
      <c r="A19" s="69">
        <v>42736</v>
      </c>
      <c r="B19" s="61" t="s">
        <v>404</v>
      </c>
      <c r="C19" s="21">
        <v>18.59</v>
      </c>
      <c r="D19" s="70">
        <f>C19/100</f>
        <v>0.18590000000000001</v>
      </c>
      <c r="E19" s="70">
        <f>D11</f>
        <v>0.1696</v>
      </c>
      <c r="F19" s="65">
        <f>accessprices[[#This Row],[Price (£)]]-accessprices[[#This Row],[2007 value]]</f>
        <v>1.6300000000000009E-2</v>
      </c>
      <c r="G19" s="68">
        <f>(accessprices[[#This Row],[Workings]]/accessprices[[#This Row],[2007 value]])*100</f>
        <v>9.6108490566037794</v>
      </c>
    </row>
    <row r="20" spans="1:12">
      <c r="A20" s="2">
        <v>40269</v>
      </c>
      <c r="B20" s="61" t="s">
        <v>23</v>
      </c>
      <c r="C20" s="21">
        <v>18.07</v>
      </c>
      <c r="D20" s="70">
        <f t="shared" si="0"/>
        <v>0.1807</v>
      </c>
      <c r="E20" s="70">
        <f>accessprices[[#This Row],[Price (£)]]</f>
        <v>0.1807</v>
      </c>
      <c r="F20" s="65">
        <f>accessprices[[#This Row],[Price (£)]]-accessprices[[#This Row],[2007 value]]</f>
        <v>0</v>
      </c>
      <c r="G20" s="68">
        <f>(accessprices[[#This Row],[Workings]]/accessprices[[#This Row],[2007 value]])*100</f>
        <v>0</v>
      </c>
    </row>
    <row r="21" spans="1:12">
      <c r="A21" s="2">
        <v>40664</v>
      </c>
      <c r="B21" s="61" t="s">
        <v>23</v>
      </c>
      <c r="C21" s="21">
        <v>21.61</v>
      </c>
      <c r="D21" s="70">
        <f t="shared" si="0"/>
        <v>0.21609999999999999</v>
      </c>
      <c r="E21" s="70">
        <f>D20</f>
        <v>0.1807</v>
      </c>
      <c r="F21" s="65">
        <f>accessprices[[#This Row],[Price (£)]]-accessprices[[#This Row],[2007 value]]</f>
        <v>3.5399999999999987E-2</v>
      </c>
      <c r="G21" s="68">
        <f>(accessprices[[#This Row],[Workings]]/accessprices[[#This Row],[2007 value]])*100</f>
        <v>19.59048146098505</v>
      </c>
    </row>
    <row r="22" spans="1:12">
      <c r="A22" s="2">
        <v>41000</v>
      </c>
      <c r="B22" s="61" t="s">
        <v>23</v>
      </c>
      <c r="C22" s="21">
        <v>23.43</v>
      </c>
      <c r="D22" s="70">
        <f t="shared" si="0"/>
        <v>0.23430000000000001</v>
      </c>
      <c r="E22" s="70">
        <f>D20</f>
        <v>0.1807</v>
      </c>
      <c r="F22" s="65">
        <f>accessprices[[#This Row],[Price (£)]]-accessprices[[#This Row],[2007 value]]</f>
        <v>5.3600000000000009E-2</v>
      </c>
      <c r="G22" s="68">
        <f>(accessprices[[#This Row],[Workings]]/accessprices[[#This Row],[2007 value]])*100</f>
        <v>29.662423907028231</v>
      </c>
    </row>
    <row r="23" spans="1:12">
      <c r="A23" s="2">
        <v>41334</v>
      </c>
      <c r="B23" s="61" t="s">
        <v>23</v>
      </c>
      <c r="C23" s="21">
        <v>23.56</v>
      </c>
      <c r="D23" s="70">
        <f t="shared" si="0"/>
        <v>0.23559999999999998</v>
      </c>
      <c r="E23" s="70">
        <f>D20</f>
        <v>0.1807</v>
      </c>
      <c r="F23" s="65">
        <f>accessprices[[#This Row],[Price (£)]]-accessprices[[#This Row],[2007 value]]</f>
        <v>5.4899999999999977E-2</v>
      </c>
      <c r="G23" s="68">
        <f>(accessprices[[#This Row],[Workings]]/accessprices[[#This Row],[2007 value]])*100</f>
        <v>30.381848367459863</v>
      </c>
    </row>
    <row r="24" spans="1:12">
      <c r="A24" s="2">
        <v>41699</v>
      </c>
      <c r="B24" s="61" t="s">
        <v>23</v>
      </c>
      <c r="C24" s="21">
        <v>24.2</v>
      </c>
      <c r="D24" s="70">
        <f t="shared" si="0"/>
        <v>0.24199999999999999</v>
      </c>
      <c r="E24" s="70">
        <f>D20</f>
        <v>0.1807</v>
      </c>
      <c r="F24" s="65">
        <f>accessprices[[#This Row],[Price (£)]]-accessprices[[#This Row],[2007 value]]</f>
        <v>6.1299999999999993E-2</v>
      </c>
      <c r="G24" s="68">
        <f>(accessprices[[#This Row],[Workings]]/accessprices[[#This Row],[2007 value]])*100</f>
        <v>33.923630326508018</v>
      </c>
    </row>
    <row r="25" spans="1:12">
      <c r="A25" s="2">
        <v>42005</v>
      </c>
      <c r="B25" s="61" t="s">
        <v>23</v>
      </c>
      <c r="C25" s="21">
        <v>24.85</v>
      </c>
      <c r="D25" s="70">
        <f t="shared" si="0"/>
        <v>0.24850000000000003</v>
      </c>
      <c r="E25" s="70">
        <f>D20</f>
        <v>0.1807</v>
      </c>
      <c r="F25" s="65">
        <f>accessprices[[#This Row],[Price (£)]]-accessprices[[#This Row],[2007 value]]</f>
        <v>6.7800000000000027E-2</v>
      </c>
      <c r="G25" s="68">
        <f>(accessprices[[#This Row],[Workings]]/accessprices[[#This Row],[2007 value]])*100</f>
        <v>37.520752628666315</v>
      </c>
    </row>
    <row r="26" spans="1:12">
      <c r="A26" s="2">
        <v>42370</v>
      </c>
      <c r="B26" s="61" t="s">
        <v>23</v>
      </c>
      <c r="C26" s="21">
        <v>25.28</v>
      </c>
      <c r="D26" s="70">
        <f t="shared" si="0"/>
        <v>0.25280000000000002</v>
      </c>
      <c r="E26" s="70">
        <f>D20</f>
        <v>0.1807</v>
      </c>
      <c r="F26" s="65">
        <f>accessprices[[#This Row],[Price (£)]]-accessprices[[#This Row],[2007 value]]</f>
        <v>7.2100000000000025E-2</v>
      </c>
      <c r="G26" s="68">
        <f>(accessprices[[#This Row],[Workings]]/accessprices[[#This Row],[2007 value]])*100</f>
        <v>39.900387382401789</v>
      </c>
    </row>
    <row r="27" spans="1:12">
      <c r="A27" s="2">
        <v>42555</v>
      </c>
      <c r="B27" s="61" t="s">
        <v>23</v>
      </c>
      <c r="C27" s="21">
        <v>25.01</v>
      </c>
      <c r="D27" s="70">
        <f t="shared" si="0"/>
        <v>0.25009999999999999</v>
      </c>
      <c r="E27" s="70">
        <f>D20</f>
        <v>0.1807</v>
      </c>
      <c r="F27" s="65">
        <f>accessprices[[#This Row],[Price (£)]]-accessprices[[#This Row],[2007 value]]</f>
        <v>6.9399999999999989E-2</v>
      </c>
      <c r="G27" s="68">
        <f>(accessprices[[#This Row],[Workings]]/accessprices[[#This Row],[2007 value]])*100</f>
        <v>38.406198118428328</v>
      </c>
    </row>
    <row r="28" spans="1:12">
      <c r="A28" s="69">
        <v>42736</v>
      </c>
      <c r="B28" s="61" t="s">
        <v>23</v>
      </c>
      <c r="C28" s="21">
        <v>25.7</v>
      </c>
      <c r="D28" s="70">
        <f>C28/100</f>
        <v>0.25700000000000001</v>
      </c>
      <c r="E28" s="70">
        <f>D20</f>
        <v>0.1807</v>
      </c>
      <c r="F28" s="65">
        <f>accessprices[[#This Row],[Price (£)]]-accessprices[[#This Row],[2007 value]]</f>
        <v>7.6300000000000007E-2</v>
      </c>
      <c r="G28" s="68">
        <f>(accessprices[[#This Row],[Workings]]/accessprices[[#This Row],[2007 value]])*100</f>
        <v>42.224681793027116</v>
      </c>
    </row>
    <row r="29" spans="1:12">
      <c r="A29" s="69">
        <v>43101</v>
      </c>
      <c r="B29" s="61" t="s">
        <v>23</v>
      </c>
      <c r="C29" s="21">
        <v>26.72</v>
      </c>
      <c r="D29" s="70">
        <f>C29/100</f>
        <v>0.26719999999999999</v>
      </c>
      <c r="E29" s="70">
        <f>D20</f>
        <v>0.1807</v>
      </c>
      <c r="F29" s="71">
        <f>accessprices[[#This Row],[Price (£)]]-accessprices[[#This Row],[2007 value]]</f>
        <v>8.6499999999999994E-2</v>
      </c>
      <c r="G29" s="68">
        <f>(accessprices[[#This Row],[Workings]]/accessprices[[#This Row],[2007 value]])*100</f>
        <v>47.86939679026009</v>
      </c>
    </row>
    <row r="30" spans="1:12">
      <c r="A30" s="69">
        <v>43466</v>
      </c>
      <c r="B30" s="26" t="s">
        <v>23</v>
      </c>
      <c r="C30" s="21">
        <v>28.49</v>
      </c>
      <c r="D30" s="70">
        <f>C30/100</f>
        <v>0.28489999999999999</v>
      </c>
      <c r="E30" s="70">
        <f>D29</f>
        <v>0.26719999999999999</v>
      </c>
      <c r="F30" s="71">
        <f>accessprices[[#This Row],[Price (£)]]-accessprices[[#This Row],[2007 value]]</f>
        <v>1.7699999999999994E-2</v>
      </c>
      <c r="G30" s="68">
        <f>(accessprices[[#This Row],[Workings]]/accessprices[[#This Row],[2007 value]])*100</f>
        <v>6.6242514970059858</v>
      </c>
    </row>
    <row r="31" spans="1:12">
      <c r="A31" s="2">
        <v>40269</v>
      </c>
      <c r="B31" s="61" t="s">
        <v>24</v>
      </c>
      <c r="C31" s="21">
        <v>17.77</v>
      </c>
      <c r="D31" s="70">
        <f t="shared" si="0"/>
        <v>0.1777</v>
      </c>
      <c r="E31" s="70">
        <f>accessprices[[#This Row],[Price (£)]]</f>
        <v>0.1777</v>
      </c>
      <c r="F31" s="65">
        <f>accessprices[[#This Row],[Price (£)]]-accessprices[[#This Row],[2007 value]]</f>
        <v>0</v>
      </c>
      <c r="G31" s="68">
        <f>(accessprices[[#This Row],[Workings]]/accessprices[[#This Row],[2007 value]])*100</f>
        <v>0</v>
      </c>
    </row>
    <row r="32" spans="1:12">
      <c r="A32" s="2">
        <v>40664</v>
      </c>
      <c r="B32" s="61" t="s">
        <v>24</v>
      </c>
      <c r="C32" s="21">
        <v>19.260000000000002</v>
      </c>
      <c r="D32" s="70">
        <f t="shared" si="0"/>
        <v>0.19260000000000002</v>
      </c>
      <c r="E32" s="70">
        <f>D31</f>
        <v>0.1777</v>
      </c>
      <c r="F32" s="65">
        <f>accessprices[[#This Row],[Price (£)]]-accessprices[[#This Row],[2007 value]]</f>
        <v>1.4900000000000024E-2</v>
      </c>
      <c r="G32" s="68">
        <f>(accessprices[[#This Row],[Workings]]/accessprices[[#This Row],[2007 value]])*100</f>
        <v>8.3849184018008014</v>
      </c>
    </row>
    <row r="33" spans="1:7">
      <c r="A33" s="2">
        <v>41000</v>
      </c>
      <c r="B33" s="61" t="s">
        <v>24</v>
      </c>
      <c r="C33" s="21">
        <v>19.82</v>
      </c>
      <c r="D33" s="70">
        <f t="shared" si="0"/>
        <v>0.19820000000000002</v>
      </c>
      <c r="E33" s="70">
        <f>D31</f>
        <v>0.1777</v>
      </c>
      <c r="F33" s="65">
        <f>accessprices[[#This Row],[Price (£)]]-accessprices[[#This Row],[2007 value]]</f>
        <v>2.0500000000000018E-2</v>
      </c>
      <c r="G33" s="68">
        <f>(accessprices[[#This Row],[Workings]]/accessprices[[#This Row],[2007 value]])*100</f>
        <v>11.536297129994383</v>
      </c>
    </row>
    <row r="34" spans="1:7">
      <c r="A34" s="2">
        <v>41334</v>
      </c>
      <c r="B34" s="61" t="s">
        <v>24</v>
      </c>
      <c r="C34" s="21">
        <v>19.71</v>
      </c>
      <c r="D34" s="70">
        <f t="shared" si="0"/>
        <v>0.1971</v>
      </c>
      <c r="E34" s="70">
        <f>D31</f>
        <v>0.1777</v>
      </c>
      <c r="F34" s="65">
        <f>accessprices[[#This Row],[Price (£)]]-accessprices[[#This Row],[2007 value]]</f>
        <v>1.9400000000000001E-2</v>
      </c>
      <c r="G34" s="68">
        <f>(accessprices[[#This Row],[Workings]]/accessprices[[#This Row],[2007 value]])*100</f>
        <v>10.917276308384919</v>
      </c>
    </row>
    <row r="35" spans="1:7">
      <c r="A35" s="2">
        <v>41699</v>
      </c>
      <c r="B35" s="61" t="s">
        <v>24</v>
      </c>
      <c r="C35" s="21">
        <v>19.88</v>
      </c>
      <c r="D35" s="70">
        <f t="shared" si="0"/>
        <v>0.19879999999999998</v>
      </c>
      <c r="E35" s="70">
        <f>D31</f>
        <v>0.1777</v>
      </c>
      <c r="F35" s="65">
        <f>accessprices[[#This Row],[Price (£)]]-accessprices[[#This Row],[2007 value]]</f>
        <v>2.109999999999998E-2</v>
      </c>
      <c r="G35" s="68">
        <f>(accessprices[[#This Row],[Workings]]/accessprices[[#This Row],[2007 value]])*100</f>
        <v>11.873944850872245</v>
      </c>
    </row>
    <row r="36" spans="1:7">
      <c r="A36" s="2">
        <v>42005</v>
      </c>
      <c r="B36" s="61" t="s">
        <v>24</v>
      </c>
      <c r="C36" s="21">
        <v>20.21</v>
      </c>
      <c r="D36" s="70">
        <f t="shared" si="0"/>
        <v>0.2021</v>
      </c>
      <c r="E36" s="70">
        <f>D31</f>
        <v>0.1777</v>
      </c>
      <c r="F36" s="65">
        <f>accessprices[[#This Row],[Price (£)]]-accessprices[[#This Row],[2007 value]]</f>
        <v>2.4400000000000005E-2</v>
      </c>
      <c r="G36" s="68">
        <f>(accessprices[[#This Row],[Workings]]/accessprices[[#This Row],[2007 value]])*100</f>
        <v>13.731007315700621</v>
      </c>
    </row>
    <row r="37" spans="1:7">
      <c r="A37" s="2">
        <v>42370</v>
      </c>
      <c r="B37" s="61" t="s">
        <v>24</v>
      </c>
      <c r="C37" s="21">
        <v>20.28</v>
      </c>
      <c r="D37" s="70">
        <f t="shared" si="0"/>
        <v>0.20280000000000001</v>
      </c>
      <c r="E37" s="70">
        <f>D31</f>
        <v>0.1777</v>
      </c>
      <c r="F37" s="65">
        <f>accessprices[[#This Row],[Price (£)]]-accessprices[[#This Row],[2007 value]]</f>
        <v>2.5100000000000011E-2</v>
      </c>
      <c r="G37" s="68">
        <f>(accessprices[[#This Row],[Workings]]/accessprices[[#This Row],[2007 value]])*100</f>
        <v>14.124929656724824</v>
      </c>
    </row>
    <row r="38" spans="1:7">
      <c r="A38" s="2">
        <v>42555</v>
      </c>
      <c r="B38" s="61" t="s">
        <v>24</v>
      </c>
      <c r="C38" s="21">
        <v>20.059999999999999</v>
      </c>
      <c r="D38" s="70">
        <f t="shared" si="0"/>
        <v>0.2006</v>
      </c>
      <c r="E38" s="70">
        <f>D31</f>
        <v>0.1777</v>
      </c>
      <c r="F38" s="65">
        <f>accessprices[[#This Row],[Price (£)]]-accessprices[[#This Row],[2007 value]]</f>
        <v>2.2900000000000004E-2</v>
      </c>
      <c r="G38" s="68">
        <f>(accessprices[[#This Row],[Workings]]/accessprices[[#This Row],[2007 value]])*100</f>
        <v>12.886888013505912</v>
      </c>
    </row>
    <row r="39" spans="1:7">
      <c r="A39" s="69">
        <v>42736</v>
      </c>
      <c r="B39" s="61" t="s">
        <v>24</v>
      </c>
      <c r="C39" s="21">
        <v>20.29</v>
      </c>
      <c r="D39" s="70">
        <f>C39/100</f>
        <v>0.2029</v>
      </c>
      <c r="E39" s="70">
        <f>D31</f>
        <v>0.1777</v>
      </c>
      <c r="F39" s="65">
        <f>accessprices[[#This Row],[Price (£)]]-accessprices[[#This Row],[2007 value]]</f>
        <v>2.52E-2</v>
      </c>
      <c r="G39" s="68">
        <f>(accessprices[[#This Row],[Workings]]/accessprices[[#This Row],[2007 value]])*100</f>
        <v>14.181204276871131</v>
      </c>
    </row>
    <row r="40" spans="1:7">
      <c r="A40" s="69">
        <v>43101</v>
      </c>
      <c r="B40" s="61" t="s">
        <v>24</v>
      </c>
      <c r="C40" s="21">
        <v>20.41</v>
      </c>
      <c r="D40" s="70">
        <f>C40/100</f>
        <v>0.2041</v>
      </c>
      <c r="E40" s="70">
        <f>D31</f>
        <v>0.1777</v>
      </c>
      <c r="F40" s="71">
        <f>accessprices[[#This Row],[Price (£)]]-accessprices[[#This Row],[2007 value]]</f>
        <v>2.6400000000000007E-2</v>
      </c>
      <c r="G40" s="68">
        <f>(accessprices[[#This Row],[Workings]]/accessprices[[#This Row],[2007 value]])*100</f>
        <v>14.856499718626903</v>
      </c>
    </row>
    <row r="41" spans="1:7">
      <c r="A41" s="69">
        <v>43466</v>
      </c>
      <c r="B41" s="26" t="s">
        <v>24</v>
      </c>
      <c r="C41" s="21">
        <v>20.41</v>
      </c>
      <c r="D41" s="70">
        <f>C41/100</f>
        <v>0.2041</v>
      </c>
      <c r="E41" s="70">
        <f>D31</f>
        <v>0.1777</v>
      </c>
      <c r="F41" s="71">
        <f>accessprices[[#This Row],[Price (£)]]-accessprices[[#This Row],[2007 value]]</f>
        <v>2.6400000000000007E-2</v>
      </c>
      <c r="G41" s="68">
        <f>(accessprices[[#This Row],[Workings]]/accessprices[[#This Row],[2007 value]])*100</f>
        <v>14.856499718626903</v>
      </c>
    </row>
    <row r="42" spans="1:7">
      <c r="A42" s="69">
        <v>42005</v>
      </c>
      <c r="B42" s="61" t="s">
        <v>76</v>
      </c>
      <c r="C42" s="21">
        <v>17.670000000000002</v>
      </c>
      <c r="D42" s="70">
        <f t="shared" si="0"/>
        <v>0.17670000000000002</v>
      </c>
      <c r="E42" s="70">
        <f>accessprices[[#This Row],[Price (£)]]</f>
        <v>0.17670000000000002</v>
      </c>
      <c r="F42" s="65">
        <f>accessprices[[#This Row],[Price (£)]]-accessprices[[#This Row],[2007 value]]</f>
        <v>0</v>
      </c>
      <c r="G42" s="68">
        <f>(accessprices[[#This Row],[Workings]]/accessprices[[#This Row],[2007 value]])*100</f>
        <v>0</v>
      </c>
    </row>
    <row r="43" spans="1:7">
      <c r="A43" s="69">
        <v>42370</v>
      </c>
      <c r="B43" s="61" t="s">
        <v>76</v>
      </c>
      <c r="C43" s="21">
        <v>17.7</v>
      </c>
      <c r="D43" s="70">
        <f t="shared" si="0"/>
        <v>0.17699999999999999</v>
      </c>
      <c r="E43" s="70">
        <f>D42</f>
        <v>0.17670000000000002</v>
      </c>
      <c r="F43" s="65">
        <f>accessprices[[#This Row],[Price (£)]]-accessprices[[#This Row],[2007 value]]</f>
        <v>2.9999999999996696E-4</v>
      </c>
      <c r="G43" s="68">
        <f>(accessprices[[#This Row],[Workings]]/accessprices[[#This Row],[2007 value]])*100</f>
        <v>0.16977928692697619</v>
      </c>
    </row>
    <row r="44" spans="1:7">
      <c r="A44" s="69">
        <v>42555</v>
      </c>
      <c r="B44" s="61" t="s">
        <v>76</v>
      </c>
      <c r="C44" s="21">
        <v>17.510000000000002</v>
      </c>
      <c r="D44" s="70">
        <f t="shared" si="0"/>
        <v>0.17510000000000001</v>
      </c>
      <c r="E44" s="70">
        <f>D42</f>
        <v>0.17670000000000002</v>
      </c>
      <c r="F44" s="65">
        <f>accessprices[[#This Row],[Price (£)]]-accessprices[[#This Row],[2007 value]]</f>
        <v>-1.6000000000000181E-3</v>
      </c>
      <c r="G44" s="68">
        <f>(accessprices[[#This Row],[Workings]]/accessprices[[#This Row],[2007 value]])*100</f>
        <v>-0.90548953027731627</v>
      </c>
    </row>
    <row r="45" spans="1:7">
      <c r="A45" s="69">
        <v>42736</v>
      </c>
      <c r="B45" s="61" t="s">
        <v>76</v>
      </c>
      <c r="C45" s="21">
        <v>17.66</v>
      </c>
      <c r="D45" s="70">
        <f>C45/100</f>
        <v>0.17660000000000001</v>
      </c>
      <c r="E45" s="70">
        <f>D42</f>
        <v>0.17670000000000002</v>
      </c>
      <c r="F45" s="65">
        <f>accessprices[[#This Row],[Price (£)]]-accessprices[[#This Row],[2007 value]]</f>
        <v>-1.0000000000001674E-4</v>
      </c>
      <c r="G45" s="68">
        <f>(accessprices[[#This Row],[Workings]]/accessprices[[#This Row],[2007 value]])*100</f>
        <v>-5.6593095642341107E-2</v>
      </c>
    </row>
    <row r="46" spans="1:7">
      <c r="A46" s="69">
        <v>43101</v>
      </c>
      <c r="B46" s="61" t="s">
        <v>76</v>
      </c>
      <c r="C46" s="21">
        <v>17.52</v>
      </c>
      <c r="D46" s="70">
        <f>C46/100</f>
        <v>0.17519999999999999</v>
      </c>
      <c r="E46" s="70">
        <f>D42</f>
        <v>0.17670000000000002</v>
      </c>
      <c r="F46" s="71">
        <f>accessprices[[#This Row],[Price (£)]]-accessprices[[#This Row],[2007 value]]</f>
        <v>-1.5000000000000291E-3</v>
      </c>
      <c r="G46" s="68">
        <f>(accessprices[[#This Row],[Workings]]/accessprices[[#This Row],[2007 value]])*100</f>
        <v>-0.84889643463499087</v>
      </c>
    </row>
    <row r="47" spans="1:7">
      <c r="A47" s="69">
        <v>43466</v>
      </c>
      <c r="B47" s="26" t="s">
        <v>413</v>
      </c>
      <c r="C47" s="21">
        <v>17.510000000000002</v>
      </c>
      <c r="D47" s="70">
        <f>C47/100</f>
        <v>0.17510000000000001</v>
      </c>
      <c r="E47" s="70">
        <f>D42</f>
        <v>0.17670000000000002</v>
      </c>
      <c r="F47" s="71">
        <f>accessprices[[#This Row],[Price (£)]]-accessprices[[#This Row],[2007 value]]</f>
        <v>-1.6000000000000181E-3</v>
      </c>
      <c r="G47" s="68">
        <f>(accessprices[[#This Row],[Workings]]/accessprices[[#This Row],[2007 value]])*100</f>
        <v>-0.90548953027731627</v>
      </c>
    </row>
    <row r="48" spans="1:7">
      <c r="A48" s="69">
        <v>42005</v>
      </c>
      <c r="B48" s="61" t="s">
        <v>77</v>
      </c>
      <c r="C48" s="21">
        <v>22.31</v>
      </c>
      <c r="D48" s="70">
        <f t="shared" si="0"/>
        <v>0.22309999999999999</v>
      </c>
      <c r="E48" s="70">
        <f>accessprices[[#This Row],[Price (£)]]</f>
        <v>0.22309999999999999</v>
      </c>
      <c r="F48" s="65">
        <f>accessprices[[#This Row],[Price (£)]]-accessprices[[#This Row],[2007 value]]</f>
        <v>0</v>
      </c>
      <c r="G48" s="68">
        <f>(accessprices[[#This Row],[Workings]]/accessprices[[#This Row],[2007 value]])*100</f>
        <v>0</v>
      </c>
    </row>
    <row r="49" spans="1:7">
      <c r="A49" s="69">
        <v>42370</v>
      </c>
      <c r="B49" s="61" t="s">
        <v>77</v>
      </c>
      <c r="C49" s="21">
        <v>22.7</v>
      </c>
      <c r="D49" s="70">
        <f t="shared" si="0"/>
        <v>0.22699999999999998</v>
      </c>
      <c r="E49" s="70">
        <f>D48</f>
        <v>0.22309999999999999</v>
      </c>
      <c r="F49" s="65">
        <f>accessprices[[#This Row],[Price (£)]]-accessprices[[#This Row],[2007 value]]</f>
        <v>3.8999999999999868E-3</v>
      </c>
      <c r="G49" s="68">
        <f>(accessprices[[#This Row],[Workings]]/accessprices[[#This Row],[2007 value]])*100</f>
        <v>1.7480950246526163</v>
      </c>
    </row>
    <row r="50" spans="1:7">
      <c r="A50" s="69">
        <v>42555</v>
      </c>
      <c r="B50" s="61" t="s">
        <v>77</v>
      </c>
      <c r="C50" s="21">
        <v>22.45</v>
      </c>
      <c r="D50" s="70">
        <f t="shared" si="0"/>
        <v>0.22450000000000001</v>
      </c>
      <c r="E50" s="70">
        <f>D48</f>
        <v>0.22309999999999999</v>
      </c>
      <c r="F50" s="65">
        <f>accessprices[[#This Row],[Price (£)]]-accessprices[[#This Row],[2007 value]]</f>
        <v>1.4000000000000123E-3</v>
      </c>
      <c r="G50" s="68">
        <f>(accessprices[[#This Row],[Workings]]/accessprices[[#This Row],[2007 value]])*100</f>
        <v>0.62752129090094677</v>
      </c>
    </row>
    <row r="51" spans="1:7">
      <c r="A51" s="69">
        <v>42736</v>
      </c>
      <c r="B51" s="61" t="s">
        <v>77</v>
      </c>
      <c r="C51" s="21">
        <v>23.08</v>
      </c>
      <c r="D51" s="70">
        <f t="shared" ref="D51" si="1">C51/100</f>
        <v>0.23079999999999998</v>
      </c>
      <c r="E51" s="70">
        <f>D48</f>
        <v>0.22309999999999999</v>
      </c>
      <c r="F51" s="71">
        <f>accessprices[[#This Row],[Price (£)]]-accessprices[[#This Row],[2007 value]]</f>
        <v>7.6999999999999846E-3</v>
      </c>
      <c r="G51" s="68">
        <f>(accessprices[[#This Row],[Workings]]/accessprices[[#This Row],[2007 value]])*100</f>
        <v>3.4513670999551702</v>
      </c>
    </row>
    <row r="52" spans="1:7">
      <c r="A52" s="69">
        <v>43101</v>
      </c>
      <c r="B52" s="61" t="s">
        <v>388</v>
      </c>
      <c r="C52" s="21">
        <v>23.55</v>
      </c>
      <c r="D52" s="70">
        <f>C52/100</f>
        <v>0.23550000000000001</v>
      </c>
      <c r="E52" s="70">
        <f>D48</f>
        <v>0.22309999999999999</v>
      </c>
      <c r="F52" s="71">
        <f>accessprices[[#This Row],[Price (£)]]-accessprices[[#This Row],[2007 value]]</f>
        <v>1.2400000000000022E-2</v>
      </c>
      <c r="G52" s="68">
        <f>(accessprices[[#This Row],[Workings]]/accessprices[[#This Row],[2007 value]])*100</f>
        <v>5.558045719408347</v>
      </c>
    </row>
    <row r="53" spans="1:7">
      <c r="A53" s="69">
        <v>43466</v>
      </c>
      <c r="B53" s="26" t="s">
        <v>388</v>
      </c>
      <c r="C53" s="21">
        <v>25.1</v>
      </c>
      <c r="D53" s="70">
        <f>C53/100</f>
        <v>0.251</v>
      </c>
      <c r="E53" s="70">
        <f>D52</f>
        <v>0.23550000000000001</v>
      </c>
      <c r="F53" s="71">
        <f>accessprices[[#This Row],[Price (£)]]-accessprices[[#This Row],[2007 value]]</f>
        <v>1.5499999999999986E-2</v>
      </c>
      <c r="G53" s="68">
        <f>(accessprices[[#This Row],[Workings]]/accessprices[[#This Row],[2007 value]])*100</f>
        <v>6.5817409766454285</v>
      </c>
    </row>
    <row r="54" spans="1:7">
      <c r="A54" s="63">
        <v>41334</v>
      </c>
      <c r="B54" s="65" t="s">
        <v>405</v>
      </c>
      <c r="C54" s="72">
        <v>21.83</v>
      </c>
      <c r="D54" s="73">
        <f>C54/100</f>
        <v>0.21829999999999999</v>
      </c>
      <c r="E54" s="73">
        <f>accessprices[[#This Row],[Price (£)]]</f>
        <v>0.21829999999999999</v>
      </c>
      <c r="F54" s="74">
        <f>accessprices[[#This Row],[Price (£)]]-accessprices[[#This Row],[2007 value]]</f>
        <v>0</v>
      </c>
      <c r="G54" s="75">
        <f>(accessprices[[#This Row],[Workings]]/accessprices[[#This Row],[2007 value]])*100</f>
        <v>0</v>
      </c>
    </row>
    <row r="55" spans="1:7">
      <c r="A55" s="63">
        <v>41699</v>
      </c>
      <c r="B55" s="26" t="s">
        <v>405</v>
      </c>
      <c r="C55" s="72">
        <v>22.22</v>
      </c>
      <c r="D55" s="73">
        <f t="shared" ref="D55:D68" si="2">C55/100</f>
        <v>0.22219999999999998</v>
      </c>
      <c r="E55" s="73">
        <f t="shared" ref="E55" si="3">D54</f>
        <v>0.21829999999999999</v>
      </c>
      <c r="F55" s="74">
        <f>accessprices[[#This Row],[Price (£)]]-accessprices[[#This Row],[2007 value]]</f>
        <v>3.8999999999999868E-3</v>
      </c>
      <c r="G55" s="75">
        <f>(accessprices[[#This Row],[Workings]]/accessprices[[#This Row],[2007 value]])*100</f>
        <v>1.7865322950068652</v>
      </c>
    </row>
    <row r="56" spans="1:7">
      <c r="A56" s="63">
        <v>42005</v>
      </c>
      <c r="B56" s="26" t="s">
        <v>405</v>
      </c>
      <c r="C56" s="72">
        <v>22.74</v>
      </c>
      <c r="D56" s="73">
        <f t="shared" si="2"/>
        <v>0.22739999999999999</v>
      </c>
      <c r="E56" s="73">
        <f>D54</f>
        <v>0.21829999999999999</v>
      </c>
      <c r="F56" s="74">
        <f>accessprices[[#This Row],[Price (£)]]-accessprices[[#This Row],[2007 value]]</f>
        <v>9.099999999999997E-3</v>
      </c>
      <c r="G56" s="75">
        <f>(accessprices[[#This Row],[Workings]]/accessprices[[#This Row],[2007 value]])*100</f>
        <v>4.1685753550160323</v>
      </c>
    </row>
    <row r="57" spans="1:7">
      <c r="A57" s="63">
        <v>42370</v>
      </c>
      <c r="B57" s="26" t="s">
        <v>405</v>
      </c>
      <c r="C57" s="72">
        <v>23.17</v>
      </c>
      <c r="D57" s="73">
        <f t="shared" si="2"/>
        <v>0.23170000000000002</v>
      </c>
      <c r="E57" s="73">
        <f>D54</f>
        <v>0.21829999999999999</v>
      </c>
      <c r="F57" s="74">
        <f>accessprices[[#This Row],[Price (£)]]-accessprices[[#This Row],[2007 value]]</f>
        <v>1.3400000000000023E-2</v>
      </c>
      <c r="G57" s="75">
        <f>(accessprices[[#This Row],[Workings]]/accessprices[[#This Row],[2007 value]])*100</f>
        <v>6.1383417315620807</v>
      </c>
    </row>
    <row r="58" spans="1:7">
      <c r="A58" s="63">
        <v>42552</v>
      </c>
      <c r="B58" s="26" t="s">
        <v>405</v>
      </c>
      <c r="C58" s="72">
        <v>22.92</v>
      </c>
      <c r="D58" s="73">
        <f t="shared" ref="D58" si="4">C58/100</f>
        <v>0.22920000000000001</v>
      </c>
      <c r="E58" s="73">
        <f>D54</f>
        <v>0.21829999999999999</v>
      </c>
      <c r="F58" s="74">
        <f>accessprices[[#This Row],[Price (£)]]-accessprices[[#This Row],[2007 value]]</f>
        <v>1.0900000000000021E-2</v>
      </c>
      <c r="G58" s="75">
        <f>(accessprices[[#This Row],[Workings]]/accessprices[[#This Row],[2007 value]])*100</f>
        <v>4.9931287219422904</v>
      </c>
    </row>
    <row r="59" spans="1:7">
      <c r="A59" s="63">
        <v>42736</v>
      </c>
      <c r="B59" s="26" t="s">
        <v>405</v>
      </c>
      <c r="C59" s="72">
        <v>23.63</v>
      </c>
      <c r="D59" s="73">
        <f t="shared" si="2"/>
        <v>0.23629999999999998</v>
      </c>
      <c r="E59" s="73">
        <f>D54</f>
        <v>0.21829999999999999</v>
      </c>
      <c r="F59" s="74">
        <f>accessprices[[#This Row],[Price (£)]]-accessprices[[#This Row],[2007 value]]</f>
        <v>1.7999999999999988E-2</v>
      </c>
      <c r="G59" s="75">
        <f>(accessprices[[#This Row],[Workings]]/accessprices[[#This Row],[2007 value]])*100</f>
        <v>8.2455336692624783</v>
      </c>
    </row>
    <row r="60" spans="1:7">
      <c r="A60" s="63">
        <v>43101</v>
      </c>
      <c r="B60" s="26" t="s">
        <v>405</v>
      </c>
      <c r="C60" s="72">
        <v>24.56</v>
      </c>
      <c r="D60" s="73">
        <f t="shared" si="2"/>
        <v>0.24559999999999998</v>
      </c>
      <c r="E60" s="73">
        <f>D54</f>
        <v>0.21829999999999999</v>
      </c>
      <c r="F60" s="74">
        <f>accessprices[[#This Row],[Price (£)]]-accessprices[[#This Row],[2007 value]]</f>
        <v>2.7299999999999991E-2</v>
      </c>
      <c r="G60" s="75">
        <f>(accessprices[[#This Row],[Workings]]/accessprices[[#This Row],[2007 value]])*100</f>
        <v>12.505726065048094</v>
      </c>
    </row>
    <row r="61" spans="1:7">
      <c r="A61" s="63">
        <v>43466</v>
      </c>
      <c r="B61" s="26" t="s">
        <v>405</v>
      </c>
      <c r="C61" s="72">
        <v>26.36</v>
      </c>
      <c r="D61" s="73">
        <f>C61/100</f>
        <v>0.2636</v>
      </c>
      <c r="E61" s="73">
        <f>D54</f>
        <v>0.21829999999999999</v>
      </c>
      <c r="F61" s="74">
        <f>accessprices[[#This Row],[Price (£)]]-accessprices[[#This Row],[2007 value]]</f>
        <v>4.5300000000000007E-2</v>
      </c>
      <c r="G61" s="75">
        <f>(accessprices[[#This Row],[Workings]]/accessprices[[#This Row],[2007 value]])*100</f>
        <v>20.751259734310583</v>
      </c>
    </row>
    <row r="62" spans="1:7">
      <c r="A62" s="63">
        <v>41334</v>
      </c>
      <c r="B62" s="26" t="s">
        <v>406</v>
      </c>
      <c r="C62" s="72">
        <v>17.98</v>
      </c>
      <c r="D62" s="73">
        <f t="shared" ref="D62:D64" si="5">C62/100</f>
        <v>0.17980000000000002</v>
      </c>
      <c r="E62" s="73">
        <f>accessprices[[#This Row],[Price (£)]]</f>
        <v>0.17980000000000002</v>
      </c>
      <c r="F62" s="74">
        <f>accessprices[[#This Row],[Price (£)]]-accessprices[[#This Row],[2007 value]]</f>
        <v>0</v>
      </c>
      <c r="G62" s="75">
        <f>(accessprices[[#This Row],[Workings]]/accessprices[[#This Row],[2007 value]])*100</f>
        <v>0</v>
      </c>
    </row>
    <row r="63" spans="1:7">
      <c r="A63" s="63">
        <v>41699</v>
      </c>
      <c r="B63" s="26" t="s">
        <v>406</v>
      </c>
      <c r="C63" s="72">
        <v>17.89</v>
      </c>
      <c r="D63" s="73">
        <f t="shared" si="5"/>
        <v>0.1789</v>
      </c>
      <c r="E63" s="73">
        <f t="shared" ref="E63" si="6">D62</f>
        <v>0.17980000000000002</v>
      </c>
      <c r="F63" s="74">
        <f>accessprices[[#This Row],[Price (£)]]-accessprices[[#This Row],[2007 value]]</f>
        <v>-9.000000000000119E-4</v>
      </c>
      <c r="G63" s="75">
        <f>(accessprices[[#This Row],[Workings]]/accessprices[[#This Row],[2007 value]])*100</f>
        <v>-0.50055617352614679</v>
      </c>
    </row>
    <row r="64" spans="1:7">
      <c r="A64" s="63">
        <v>42005</v>
      </c>
      <c r="B64" s="26" t="s">
        <v>406</v>
      </c>
      <c r="C64" s="72">
        <v>18.100000000000001</v>
      </c>
      <c r="D64" s="73">
        <f t="shared" si="5"/>
        <v>0.18100000000000002</v>
      </c>
      <c r="E64" s="73">
        <f>D62</f>
        <v>0.17980000000000002</v>
      </c>
      <c r="F64" s="74">
        <f>accessprices[[#This Row],[Price (£)]]-accessprices[[#This Row],[2007 value]]</f>
        <v>1.2000000000000066E-3</v>
      </c>
      <c r="G64" s="75">
        <f>(accessprices[[#This Row],[Workings]]/accessprices[[#This Row],[2007 value]])*100</f>
        <v>0.6674082313681905</v>
      </c>
    </row>
    <row r="65" spans="1:7">
      <c r="A65" s="63">
        <v>42370</v>
      </c>
      <c r="B65" s="26" t="s">
        <v>406</v>
      </c>
      <c r="C65" s="72">
        <v>18.170000000000002</v>
      </c>
      <c r="D65" s="73">
        <f t="shared" si="2"/>
        <v>0.18170000000000003</v>
      </c>
      <c r="E65" s="73">
        <f>D62</f>
        <v>0.17980000000000002</v>
      </c>
      <c r="F65" s="74">
        <f>accessprices[[#This Row],[Price (£)]]-accessprices[[#This Row],[2007 value]]</f>
        <v>1.9000000000000128E-3</v>
      </c>
      <c r="G65" s="75">
        <f>(accessprices[[#This Row],[Workings]]/accessprices[[#This Row],[2007 value]])*100</f>
        <v>1.0567296996663029</v>
      </c>
    </row>
    <row r="66" spans="1:7">
      <c r="A66" s="63">
        <v>42552</v>
      </c>
      <c r="B66" s="26" t="s">
        <v>406</v>
      </c>
      <c r="C66" s="72">
        <v>17.97</v>
      </c>
      <c r="D66" s="73">
        <f t="shared" ref="D66" si="7">C66/100</f>
        <v>0.1797</v>
      </c>
      <c r="E66" s="73">
        <f>D62</f>
        <v>0.17980000000000002</v>
      </c>
      <c r="F66" s="74">
        <f>accessprices[[#This Row],[Price (£)]]-accessprices[[#This Row],[2007 value]]</f>
        <v>-1.0000000000001674E-4</v>
      </c>
      <c r="G66" s="75">
        <f>(accessprices[[#This Row],[Workings]]/accessprices[[#This Row],[2007 value]])*100</f>
        <v>-5.5617352614024874E-2</v>
      </c>
    </row>
    <row r="67" spans="1:7">
      <c r="A67" s="63">
        <v>42736</v>
      </c>
      <c r="B67" s="26" t="s">
        <v>406</v>
      </c>
      <c r="C67" s="72">
        <v>18.21</v>
      </c>
      <c r="D67" s="73">
        <f t="shared" si="2"/>
        <v>0.18210000000000001</v>
      </c>
      <c r="E67" s="73">
        <f>D62</f>
        <v>0.17980000000000002</v>
      </c>
      <c r="F67" s="74">
        <f>accessprices[[#This Row],[Price (£)]]-accessprices[[#This Row],[2007 value]]</f>
        <v>2.2999999999999965E-3</v>
      </c>
      <c r="G67" s="75">
        <f>(accessprices[[#This Row],[Workings]]/accessprices[[#This Row],[2007 value]])*100</f>
        <v>1.2791991101223561</v>
      </c>
    </row>
    <row r="68" spans="1:7">
      <c r="A68" s="63">
        <v>43101</v>
      </c>
      <c r="B68" s="26" t="s">
        <v>406</v>
      </c>
      <c r="C68" s="72">
        <v>18.32</v>
      </c>
      <c r="D68" s="73">
        <f t="shared" si="2"/>
        <v>0.1832</v>
      </c>
      <c r="E68" s="73">
        <f>D62</f>
        <v>0.17980000000000002</v>
      </c>
      <c r="F68" s="74">
        <f>accessprices[[#This Row],[Price (£)]]-accessprices[[#This Row],[2007 value]]</f>
        <v>3.3999999999999864E-3</v>
      </c>
      <c r="G68" s="75">
        <f>(accessprices[[#This Row],[Workings]]/accessprices[[#This Row],[2007 value]])*100</f>
        <v>1.8909899888765218</v>
      </c>
    </row>
    <row r="69" spans="1:7">
      <c r="A69" s="63">
        <v>43466</v>
      </c>
      <c r="B69" s="26" t="s">
        <v>406</v>
      </c>
      <c r="C69" s="21">
        <v>18.440000000000001</v>
      </c>
      <c r="D69" s="70">
        <f>C69/100</f>
        <v>0.18440000000000001</v>
      </c>
      <c r="E69" s="70">
        <f>D62</f>
        <v>0.17980000000000002</v>
      </c>
      <c r="F69" s="71">
        <f>accessprices[[#This Row],[Price (£)]]-accessprices[[#This Row],[2007 value]]</f>
        <v>4.599999999999993E-3</v>
      </c>
      <c r="G69" s="68">
        <f>(accessprices[[#This Row],[Workings]]/accessprices[[#This Row],[2007 value]])*100</f>
        <v>2.5583982202447122</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C09E-BC38-4969-9C42-56AC339F0DC4}">
  <sheetPr>
    <tabColor rgb="FF92D050"/>
  </sheetPr>
  <dimension ref="A1:E727"/>
  <sheetViews>
    <sheetView zoomScaleNormal="100" workbookViewId="0">
      <selection activeCell="C25" sqref="C25"/>
    </sheetView>
  </sheetViews>
  <sheetFormatPr defaultRowHeight="14.5"/>
  <cols>
    <col min="2" max="2" width="21.6328125" bestFit="1" customWidth="1"/>
    <col min="3" max="3" width="16.81640625" customWidth="1"/>
    <col min="4" max="4" width="11" bestFit="1" customWidth="1"/>
  </cols>
  <sheetData>
    <row r="1" spans="1:5">
      <c r="A1" t="s">
        <v>349</v>
      </c>
      <c r="B1" t="s">
        <v>350</v>
      </c>
      <c r="C1" t="s">
        <v>431</v>
      </c>
      <c r="D1" t="s">
        <v>351</v>
      </c>
      <c r="E1" t="s">
        <v>384</v>
      </c>
    </row>
    <row r="2" spans="1:5">
      <c r="A2" t="s">
        <v>332</v>
      </c>
      <c r="B2" t="s">
        <v>331</v>
      </c>
      <c r="C2" t="s">
        <v>333</v>
      </c>
      <c r="D2">
        <v>94.300003000000004</v>
      </c>
      <c r="E2" t="s">
        <v>385</v>
      </c>
    </row>
    <row r="3" spans="1:5">
      <c r="A3" t="s">
        <v>332</v>
      </c>
      <c r="B3" t="s">
        <v>331</v>
      </c>
      <c r="C3" t="s">
        <v>334</v>
      </c>
      <c r="D3">
        <v>94.099997999999999</v>
      </c>
      <c r="E3" t="s">
        <v>385</v>
      </c>
    </row>
    <row r="4" spans="1:5">
      <c r="A4" t="s">
        <v>332</v>
      </c>
      <c r="B4" t="s">
        <v>331</v>
      </c>
      <c r="C4" t="s">
        <v>335</v>
      </c>
      <c r="D4">
        <v>93.699996999999996</v>
      </c>
      <c r="E4" t="s">
        <v>385</v>
      </c>
    </row>
    <row r="5" spans="1:5">
      <c r="A5" t="s">
        <v>332</v>
      </c>
      <c r="B5" t="s">
        <v>331</v>
      </c>
      <c r="C5" t="s">
        <v>336</v>
      </c>
      <c r="D5">
        <v>92.300003000000004</v>
      </c>
      <c r="E5" t="s">
        <v>385</v>
      </c>
    </row>
    <row r="6" spans="1:5">
      <c r="A6" t="s">
        <v>332</v>
      </c>
      <c r="B6" t="s">
        <v>331</v>
      </c>
      <c r="C6" t="s">
        <v>372</v>
      </c>
      <c r="D6">
        <v>90.3</v>
      </c>
      <c r="E6" t="s">
        <v>385</v>
      </c>
    </row>
    <row r="7" spans="1:5">
      <c r="A7" t="s">
        <v>332</v>
      </c>
      <c r="B7" t="s">
        <v>331</v>
      </c>
      <c r="C7" t="s">
        <v>408</v>
      </c>
      <c r="D7">
        <v>91.1</v>
      </c>
      <c r="E7" t="s">
        <v>385</v>
      </c>
    </row>
    <row r="8" spans="1:5">
      <c r="A8" t="s">
        <v>330</v>
      </c>
      <c r="B8" t="s">
        <v>329</v>
      </c>
      <c r="C8" t="s">
        <v>333</v>
      </c>
      <c r="D8">
        <v>93.800003000000004</v>
      </c>
      <c r="E8" t="s">
        <v>386</v>
      </c>
    </row>
    <row r="9" spans="1:5">
      <c r="A9" t="s">
        <v>330</v>
      </c>
      <c r="B9" t="s">
        <v>329</v>
      </c>
      <c r="C9" t="s">
        <v>334</v>
      </c>
      <c r="D9">
        <v>95.5</v>
      </c>
      <c r="E9" t="s">
        <v>386</v>
      </c>
    </row>
    <row r="10" spans="1:5">
      <c r="A10" t="s">
        <v>330</v>
      </c>
      <c r="B10" t="s">
        <v>329</v>
      </c>
      <c r="C10" t="s">
        <v>335</v>
      </c>
      <c r="D10">
        <v>94.599997999999999</v>
      </c>
      <c r="E10" t="s">
        <v>386</v>
      </c>
    </row>
    <row r="11" spans="1:5">
      <c r="A11" t="s">
        <v>330</v>
      </c>
      <c r="B11" t="s">
        <v>329</v>
      </c>
      <c r="C11" t="s">
        <v>336</v>
      </c>
      <c r="D11">
        <v>93.5</v>
      </c>
      <c r="E11" t="s">
        <v>386</v>
      </c>
    </row>
    <row r="12" spans="1:5">
      <c r="A12" t="s">
        <v>330</v>
      </c>
      <c r="B12" t="s">
        <v>329</v>
      </c>
      <c r="C12" t="s">
        <v>372</v>
      </c>
      <c r="D12">
        <v>93.7</v>
      </c>
      <c r="E12" t="s">
        <v>386</v>
      </c>
    </row>
    <row r="13" spans="1:5">
      <c r="A13" t="s">
        <v>330</v>
      </c>
      <c r="B13" t="s">
        <v>329</v>
      </c>
      <c r="C13" t="s">
        <v>408</v>
      </c>
      <c r="D13">
        <v>92.2</v>
      </c>
      <c r="E13" t="s">
        <v>386</v>
      </c>
    </row>
    <row r="14" spans="1:5">
      <c r="A14" t="s">
        <v>328</v>
      </c>
      <c r="B14" t="s">
        <v>327</v>
      </c>
      <c r="C14" t="s">
        <v>333</v>
      </c>
      <c r="D14">
        <v>93.400002000000001</v>
      </c>
      <c r="E14" t="s">
        <v>386</v>
      </c>
    </row>
    <row r="15" spans="1:5">
      <c r="A15" t="s">
        <v>328</v>
      </c>
      <c r="B15" t="s">
        <v>327</v>
      </c>
      <c r="C15" t="s">
        <v>334</v>
      </c>
      <c r="D15">
        <v>92.5</v>
      </c>
      <c r="E15" t="s">
        <v>386</v>
      </c>
    </row>
    <row r="16" spans="1:5">
      <c r="A16" t="s">
        <v>328</v>
      </c>
      <c r="B16" t="s">
        <v>327</v>
      </c>
      <c r="C16" t="s">
        <v>335</v>
      </c>
      <c r="D16">
        <v>92.800003000000004</v>
      </c>
      <c r="E16" t="s">
        <v>386</v>
      </c>
    </row>
    <row r="17" spans="1:5">
      <c r="A17" t="s">
        <v>328</v>
      </c>
      <c r="B17" t="s">
        <v>327</v>
      </c>
      <c r="C17" t="s">
        <v>336</v>
      </c>
      <c r="D17">
        <v>93.5</v>
      </c>
      <c r="E17" t="s">
        <v>386</v>
      </c>
    </row>
    <row r="18" spans="1:5">
      <c r="A18" t="s">
        <v>328</v>
      </c>
      <c r="B18" t="s">
        <v>327</v>
      </c>
      <c r="C18" t="s">
        <v>372</v>
      </c>
      <c r="D18">
        <v>91.6</v>
      </c>
      <c r="E18" t="s">
        <v>386</v>
      </c>
    </row>
    <row r="19" spans="1:5">
      <c r="A19" t="s">
        <v>328</v>
      </c>
      <c r="B19" t="s">
        <v>327</v>
      </c>
      <c r="C19" t="s">
        <v>408</v>
      </c>
      <c r="D19">
        <v>91</v>
      </c>
      <c r="E19" t="s">
        <v>386</v>
      </c>
    </row>
    <row r="20" spans="1:5">
      <c r="A20" t="s">
        <v>326</v>
      </c>
      <c r="B20" t="s">
        <v>325</v>
      </c>
      <c r="C20" t="s">
        <v>333</v>
      </c>
      <c r="D20">
        <v>93.599997999999999</v>
      </c>
      <c r="E20" t="s">
        <v>386</v>
      </c>
    </row>
    <row r="21" spans="1:5">
      <c r="A21" t="s">
        <v>326</v>
      </c>
      <c r="B21" t="s">
        <v>325</v>
      </c>
      <c r="C21" t="s">
        <v>334</v>
      </c>
      <c r="D21">
        <v>91.300003000000004</v>
      </c>
      <c r="E21" t="s">
        <v>386</v>
      </c>
    </row>
    <row r="22" spans="1:5">
      <c r="A22" t="s">
        <v>326</v>
      </c>
      <c r="B22" t="s">
        <v>325</v>
      </c>
      <c r="C22" t="s">
        <v>335</v>
      </c>
      <c r="D22">
        <v>91.300003000000004</v>
      </c>
      <c r="E22" t="s">
        <v>386</v>
      </c>
    </row>
    <row r="23" spans="1:5">
      <c r="A23" t="s">
        <v>326</v>
      </c>
      <c r="B23" t="s">
        <v>325</v>
      </c>
      <c r="C23" t="s">
        <v>336</v>
      </c>
      <c r="D23">
        <v>92.599997999999999</v>
      </c>
      <c r="E23" t="s">
        <v>386</v>
      </c>
    </row>
    <row r="24" spans="1:5">
      <c r="A24" t="s">
        <v>326</v>
      </c>
      <c r="B24" t="s">
        <v>325</v>
      </c>
      <c r="C24" t="s">
        <v>372</v>
      </c>
      <c r="D24">
        <v>92</v>
      </c>
      <c r="E24" t="s">
        <v>386</v>
      </c>
    </row>
    <row r="25" spans="1:5">
      <c r="A25" t="s">
        <v>326</v>
      </c>
      <c r="B25" t="s">
        <v>325</v>
      </c>
      <c r="C25" t="s">
        <v>408</v>
      </c>
      <c r="D25">
        <v>93.1</v>
      </c>
      <c r="E25" t="s">
        <v>386</v>
      </c>
    </row>
    <row r="26" spans="1:5">
      <c r="A26" t="s">
        <v>324</v>
      </c>
      <c r="B26" t="s">
        <v>323</v>
      </c>
      <c r="C26" t="s">
        <v>333</v>
      </c>
      <c r="D26">
        <v>94.400002000000001</v>
      </c>
      <c r="E26" t="s">
        <v>386</v>
      </c>
    </row>
    <row r="27" spans="1:5">
      <c r="A27" t="s">
        <v>324</v>
      </c>
      <c r="B27" t="s">
        <v>323</v>
      </c>
      <c r="C27" t="s">
        <v>334</v>
      </c>
      <c r="D27">
        <v>94.199996999999996</v>
      </c>
      <c r="E27" t="s">
        <v>386</v>
      </c>
    </row>
    <row r="28" spans="1:5">
      <c r="A28" t="s">
        <v>324</v>
      </c>
      <c r="B28" t="s">
        <v>323</v>
      </c>
      <c r="C28" t="s">
        <v>335</v>
      </c>
      <c r="D28">
        <v>92.800003000000004</v>
      </c>
      <c r="E28" t="s">
        <v>386</v>
      </c>
    </row>
    <row r="29" spans="1:5">
      <c r="A29" t="s">
        <v>324</v>
      </c>
      <c r="B29" t="s">
        <v>323</v>
      </c>
      <c r="C29" t="s">
        <v>336</v>
      </c>
      <c r="D29">
        <v>94.400002000000001</v>
      </c>
      <c r="E29" t="s">
        <v>386</v>
      </c>
    </row>
    <row r="30" spans="1:5">
      <c r="A30" t="s">
        <v>324</v>
      </c>
      <c r="B30" t="s">
        <v>323</v>
      </c>
      <c r="C30" t="s">
        <v>372</v>
      </c>
      <c r="D30">
        <v>92.7</v>
      </c>
      <c r="E30" t="s">
        <v>386</v>
      </c>
    </row>
    <row r="31" spans="1:5">
      <c r="A31" t="s">
        <v>324</v>
      </c>
      <c r="B31" t="s">
        <v>323</v>
      </c>
      <c r="C31" t="s">
        <v>408</v>
      </c>
      <c r="D31">
        <v>92.9</v>
      </c>
      <c r="E31" t="s">
        <v>386</v>
      </c>
    </row>
    <row r="32" spans="1:5">
      <c r="A32" t="s">
        <v>322</v>
      </c>
      <c r="B32" t="s">
        <v>321</v>
      </c>
      <c r="C32" t="s">
        <v>333</v>
      </c>
      <c r="D32">
        <v>93.5</v>
      </c>
      <c r="E32" t="s">
        <v>386</v>
      </c>
    </row>
    <row r="33" spans="1:5">
      <c r="A33" t="s">
        <v>322</v>
      </c>
      <c r="B33" t="s">
        <v>321</v>
      </c>
      <c r="C33" t="s">
        <v>334</v>
      </c>
      <c r="D33">
        <v>92</v>
      </c>
      <c r="E33" t="s">
        <v>386</v>
      </c>
    </row>
    <row r="34" spans="1:5">
      <c r="A34" t="s">
        <v>322</v>
      </c>
      <c r="B34" t="s">
        <v>321</v>
      </c>
      <c r="C34" t="s">
        <v>335</v>
      </c>
      <c r="D34">
        <v>92.599997999999999</v>
      </c>
      <c r="E34" t="s">
        <v>386</v>
      </c>
    </row>
    <row r="35" spans="1:5">
      <c r="A35" t="s">
        <v>322</v>
      </c>
      <c r="B35" t="s">
        <v>321</v>
      </c>
      <c r="C35" t="s">
        <v>336</v>
      </c>
      <c r="D35">
        <v>92.800003000000004</v>
      </c>
      <c r="E35" t="s">
        <v>386</v>
      </c>
    </row>
    <row r="36" spans="1:5">
      <c r="A36" t="s">
        <v>322</v>
      </c>
      <c r="B36" t="s">
        <v>321</v>
      </c>
      <c r="C36" t="s">
        <v>372</v>
      </c>
      <c r="D36">
        <v>93.7</v>
      </c>
      <c r="E36" t="s">
        <v>386</v>
      </c>
    </row>
    <row r="37" spans="1:5">
      <c r="A37" t="s">
        <v>322</v>
      </c>
      <c r="B37" t="s">
        <v>321</v>
      </c>
      <c r="C37" t="s">
        <v>408</v>
      </c>
      <c r="D37">
        <v>93.6</v>
      </c>
      <c r="E37" t="s">
        <v>386</v>
      </c>
    </row>
    <row r="38" spans="1:5">
      <c r="A38" t="s">
        <v>320</v>
      </c>
      <c r="B38" t="s">
        <v>319</v>
      </c>
      <c r="C38" t="s">
        <v>333</v>
      </c>
      <c r="D38">
        <v>92.699996999999996</v>
      </c>
      <c r="E38" t="s">
        <v>386</v>
      </c>
    </row>
    <row r="39" spans="1:5">
      <c r="A39" t="s">
        <v>320</v>
      </c>
      <c r="B39" t="s">
        <v>319</v>
      </c>
      <c r="C39" t="s">
        <v>334</v>
      </c>
      <c r="D39">
        <v>92.300003000000004</v>
      </c>
      <c r="E39" t="s">
        <v>386</v>
      </c>
    </row>
    <row r="40" spans="1:5">
      <c r="A40" t="s">
        <v>320</v>
      </c>
      <c r="B40" t="s">
        <v>319</v>
      </c>
      <c r="C40" t="s">
        <v>335</v>
      </c>
      <c r="D40">
        <v>92.599997999999999</v>
      </c>
      <c r="E40" t="s">
        <v>386</v>
      </c>
    </row>
    <row r="41" spans="1:5">
      <c r="A41" t="s">
        <v>320</v>
      </c>
      <c r="B41" t="s">
        <v>319</v>
      </c>
      <c r="C41" t="s">
        <v>336</v>
      </c>
      <c r="D41">
        <v>91.900002000000001</v>
      </c>
      <c r="E41" t="s">
        <v>386</v>
      </c>
    </row>
    <row r="42" spans="1:5">
      <c r="A42" t="s">
        <v>320</v>
      </c>
      <c r="B42" t="s">
        <v>319</v>
      </c>
      <c r="C42" t="s">
        <v>372</v>
      </c>
      <c r="D42">
        <v>89.8</v>
      </c>
      <c r="E42" t="s">
        <v>386</v>
      </c>
    </row>
    <row r="43" spans="1:5">
      <c r="A43" t="s">
        <v>320</v>
      </c>
      <c r="B43" t="s">
        <v>319</v>
      </c>
      <c r="C43" t="s">
        <v>408</v>
      </c>
      <c r="D43">
        <v>92</v>
      </c>
      <c r="E43" t="s">
        <v>386</v>
      </c>
    </row>
    <row r="44" spans="1:5">
      <c r="A44" t="s">
        <v>318</v>
      </c>
      <c r="B44" t="s">
        <v>317</v>
      </c>
      <c r="C44" t="s">
        <v>333</v>
      </c>
      <c r="D44">
        <v>93.300003000000004</v>
      </c>
      <c r="E44" t="s">
        <v>386</v>
      </c>
    </row>
    <row r="45" spans="1:5">
      <c r="A45" t="s">
        <v>318</v>
      </c>
      <c r="B45" t="s">
        <v>317</v>
      </c>
      <c r="C45" t="s">
        <v>334</v>
      </c>
      <c r="D45">
        <v>94.699996999999996</v>
      </c>
      <c r="E45" t="s">
        <v>386</v>
      </c>
    </row>
    <row r="46" spans="1:5">
      <c r="A46" t="s">
        <v>318</v>
      </c>
      <c r="B46" t="s">
        <v>317</v>
      </c>
      <c r="C46" t="s">
        <v>335</v>
      </c>
      <c r="D46">
        <v>92.800003000000004</v>
      </c>
      <c r="E46" t="s">
        <v>386</v>
      </c>
    </row>
    <row r="47" spans="1:5">
      <c r="A47" t="s">
        <v>318</v>
      </c>
      <c r="B47" t="s">
        <v>317</v>
      </c>
      <c r="C47" t="s">
        <v>336</v>
      </c>
      <c r="D47">
        <v>93</v>
      </c>
      <c r="E47" t="s">
        <v>386</v>
      </c>
    </row>
    <row r="48" spans="1:5">
      <c r="A48" t="s">
        <v>318</v>
      </c>
      <c r="B48" t="s">
        <v>317</v>
      </c>
      <c r="C48" t="s">
        <v>372</v>
      </c>
      <c r="D48">
        <v>92.9</v>
      </c>
      <c r="E48" t="s">
        <v>386</v>
      </c>
    </row>
    <row r="49" spans="1:5">
      <c r="A49" t="s">
        <v>318</v>
      </c>
      <c r="B49" t="s">
        <v>317</v>
      </c>
      <c r="C49" t="s">
        <v>408</v>
      </c>
      <c r="D49">
        <v>93</v>
      </c>
      <c r="E49" t="s">
        <v>386</v>
      </c>
    </row>
    <row r="50" spans="1:5">
      <c r="A50" t="s">
        <v>316</v>
      </c>
      <c r="B50" t="s">
        <v>315</v>
      </c>
      <c r="C50" t="s">
        <v>333</v>
      </c>
      <c r="D50">
        <v>92.699996999999996</v>
      </c>
      <c r="E50" t="s">
        <v>386</v>
      </c>
    </row>
    <row r="51" spans="1:5">
      <c r="A51" t="s">
        <v>316</v>
      </c>
      <c r="B51" t="s">
        <v>315</v>
      </c>
      <c r="C51" t="s">
        <v>334</v>
      </c>
      <c r="D51">
        <v>93.599997999999999</v>
      </c>
      <c r="E51" t="s">
        <v>386</v>
      </c>
    </row>
    <row r="52" spans="1:5">
      <c r="A52" t="s">
        <v>316</v>
      </c>
      <c r="B52" t="s">
        <v>315</v>
      </c>
      <c r="C52" t="s">
        <v>335</v>
      </c>
      <c r="D52">
        <v>93.099997999999999</v>
      </c>
      <c r="E52" t="s">
        <v>386</v>
      </c>
    </row>
    <row r="53" spans="1:5">
      <c r="A53" t="s">
        <v>316</v>
      </c>
      <c r="B53" t="s">
        <v>315</v>
      </c>
      <c r="C53" t="s">
        <v>336</v>
      </c>
      <c r="D53">
        <v>93.199996999999996</v>
      </c>
      <c r="E53" t="s">
        <v>386</v>
      </c>
    </row>
    <row r="54" spans="1:5">
      <c r="A54" t="s">
        <v>316</v>
      </c>
      <c r="B54" t="s">
        <v>315</v>
      </c>
      <c r="C54" t="s">
        <v>372</v>
      </c>
      <c r="D54">
        <v>91.6</v>
      </c>
      <c r="E54" t="s">
        <v>386</v>
      </c>
    </row>
    <row r="55" spans="1:5">
      <c r="A55" t="s">
        <v>316</v>
      </c>
      <c r="B55" t="s">
        <v>315</v>
      </c>
      <c r="C55" t="s">
        <v>408</v>
      </c>
      <c r="D55">
        <v>92</v>
      </c>
      <c r="E55" t="s">
        <v>386</v>
      </c>
    </row>
    <row r="56" spans="1:5">
      <c r="A56" t="s">
        <v>314</v>
      </c>
      <c r="B56" t="s">
        <v>313</v>
      </c>
      <c r="C56" t="s">
        <v>333</v>
      </c>
      <c r="D56">
        <v>93.699996999999996</v>
      </c>
      <c r="E56" t="s">
        <v>386</v>
      </c>
    </row>
    <row r="57" spans="1:5">
      <c r="A57" t="s">
        <v>314</v>
      </c>
      <c r="B57" t="s">
        <v>313</v>
      </c>
      <c r="C57" t="s">
        <v>334</v>
      </c>
      <c r="D57">
        <v>94.599997999999999</v>
      </c>
      <c r="E57" t="s">
        <v>386</v>
      </c>
    </row>
    <row r="58" spans="1:5">
      <c r="A58" t="s">
        <v>314</v>
      </c>
      <c r="B58" t="s">
        <v>313</v>
      </c>
      <c r="C58" t="s">
        <v>335</v>
      </c>
      <c r="D58">
        <v>92.900002000000001</v>
      </c>
      <c r="E58" t="s">
        <v>386</v>
      </c>
    </row>
    <row r="59" spans="1:5">
      <c r="A59" t="s">
        <v>314</v>
      </c>
      <c r="B59" t="s">
        <v>313</v>
      </c>
      <c r="C59" t="s">
        <v>336</v>
      </c>
      <c r="D59">
        <v>92.900002000000001</v>
      </c>
      <c r="E59" t="s">
        <v>386</v>
      </c>
    </row>
    <row r="60" spans="1:5">
      <c r="A60" t="s">
        <v>314</v>
      </c>
      <c r="B60" t="s">
        <v>313</v>
      </c>
      <c r="C60" t="s">
        <v>372</v>
      </c>
      <c r="D60">
        <v>89.8</v>
      </c>
      <c r="E60" t="s">
        <v>386</v>
      </c>
    </row>
    <row r="61" spans="1:5">
      <c r="A61" t="s">
        <v>314</v>
      </c>
      <c r="B61" t="s">
        <v>313</v>
      </c>
      <c r="C61" t="s">
        <v>408</v>
      </c>
      <c r="D61">
        <v>90.8</v>
      </c>
      <c r="E61" t="s">
        <v>386</v>
      </c>
    </row>
    <row r="62" spans="1:5">
      <c r="A62" t="s">
        <v>312</v>
      </c>
      <c r="B62" t="s">
        <v>311</v>
      </c>
      <c r="C62" t="s">
        <v>333</v>
      </c>
      <c r="D62">
        <v>92.099997999999999</v>
      </c>
      <c r="E62" t="s">
        <v>386</v>
      </c>
    </row>
    <row r="63" spans="1:5">
      <c r="A63" t="s">
        <v>312</v>
      </c>
      <c r="B63" t="s">
        <v>311</v>
      </c>
      <c r="C63" t="s">
        <v>334</v>
      </c>
      <c r="D63">
        <v>91</v>
      </c>
      <c r="E63" t="s">
        <v>386</v>
      </c>
    </row>
    <row r="64" spans="1:5">
      <c r="A64" t="s">
        <v>312</v>
      </c>
      <c r="B64" t="s">
        <v>311</v>
      </c>
      <c r="C64" t="s">
        <v>335</v>
      </c>
      <c r="D64">
        <v>92.199996999999996</v>
      </c>
      <c r="E64" t="s">
        <v>386</v>
      </c>
    </row>
    <row r="65" spans="1:5">
      <c r="A65" t="s">
        <v>312</v>
      </c>
      <c r="B65" t="s">
        <v>311</v>
      </c>
      <c r="C65" t="s">
        <v>336</v>
      </c>
      <c r="D65">
        <v>93.800003000000004</v>
      </c>
      <c r="E65" t="s">
        <v>386</v>
      </c>
    </row>
    <row r="66" spans="1:5">
      <c r="A66" t="s">
        <v>312</v>
      </c>
      <c r="B66" t="s">
        <v>311</v>
      </c>
      <c r="C66" t="s">
        <v>372</v>
      </c>
      <c r="D66">
        <v>91.9</v>
      </c>
      <c r="E66" t="s">
        <v>386</v>
      </c>
    </row>
    <row r="67" spans="1:5">
      <c r="A67" t="s">
        <v>312</v>
      </c>
      <c r="B67" t="s">
        <v>311</v>
      </c>
      <c r="C67" t="s">
        <v>408</v>
      </c>
      <c r="D67">
        <v>92.6</v>
      </c>
      <c r="E67" t="s">
        <v>386</v>
      </c>
    </row>
    <row r="68" spans="1:5">
      <c r="A68" t="s">
        <v>310</v>
      </c>
      <c r="B68" t="s">
        <v>309</v>
      </c>
      <c r="C68" t="s">
        <v>333</v>
      </c>
      <c r="D68">
        <v>94.5</v>
      </c>
      <c r="E68" t="s">
        <v>309</v>
      </c>
    </row>
    <row r="69" spans="1:5">
      <c r="A69" t="s">
        <v>310</v>
      </c>
      <c r="B69" t="s">
        <v>309</v>
      </c>
      <c r="C69" t="s">
        <v>334</v>
      </c>
      <c r="D69">
        <v>92.800003000000004</v>
      </c>
      <c r="E69" t="s">
        <v>309</v>
      </c>
    </row>
    <row r="70" spans="1:5">
      <c r="A70" t="s">
        <v>310</v>
      </c>
      <c r="B70" t="s">
        <v>309</v>
      </c>
      <c r="C70" t="s">
        <v>335</v>
      </c>
      <c r="D70">
        <v>93.199996999999996</v>
      </c>
      <c r="E70" t="s">
        <v>309</v>
      </c>
    </row>
    <row r="71" spans="1:5">
      <c r="A71" t="s">
        <v>310</v>
      </c>
      <c r="B71" t="s">
        <v>309</v>
      </c>
      <c r="C71" t="s">
        <v>336</v>
      </c>
      <c r="D71">
        <v>92.300003000000004</v>
      </c>
      <c r="E71" t="s">
        <v>309</v>
      </c>
    </row>
    <row r="72" spans="1:5">
      <c r="A72" t="s">
        <v>310</v>
      </c>
      <c r="B72" t="s">
        <v>309</v>
      </c>
      <c r="C72" t="s">
        <v>372</v>
      </c>
      <c r="D72">
        <v>88.8</v>
      </c>
      <c r="E72" t="s">
        <v>309</v>
      </c>
    </row>
    <row r="73" spans="1:5">
      <c r="A73" t="s">
        <v>310</v>
      </c>
      <c r="B73" t="s">
        <v>309</v>
      </c>
      <c r="C73" t="s">
        <v>408</v>
      </c>
      <c r="D73">
        <v>91.3</v>
      </c>
      <c r="E73" t="s">
        <v>309</v>
      </c>
    </row>
    <row r="74" spans="1:5">
      <c r="A74" t="s">
        <v>308</v>
      </c>
      <c r="B74" t="s">
        <v>307</v>
      </c>
      <c r="C74" t="s">
        <v>333</v>
      </c>
      <c r="D74">
        <v>95.699996999999996</v>
      </c>
      <c r="E74" t="s">
        <v>386</v>
      </c>
    </row>
    <row r="75" spans="1:5">
      <c r="A75" t="s">
        <v>308</v>
      </c>
      <c r="B75" t="s">
        <v>307</v>
      </c>
      <c r="C75" t="s">
        <v>334</v>
      </c>
      <c r="D75">
        <v>95</v>
      </c>
      <c r="E75" t="s">
        <v>386</v>
      </c>
    </row>
    <row r="76" spans="1:5">
      <c r="A76" t="s">
        <v>308</v>
      </c>
      <c r="B76" t="s">
        <v>307</v>
      </c>
      <c r="C76" t="s">
        <v>335</v>
      </c>
      <c r="D76">
        <v>94.699996999999996</v>
      </c>
      <c r="E76" t="s">
        <v>386</v>
      </c>
    </row>
    <row r="77" spans="1:5">
      <c r="A77" t="s">
        <v>308</v>
      </c>
      <c r="B77" t="s">
        <v>307</v>
      </c>
      <c r="C77" t="s">
        <v>336</v>
      </c>
      <c r="D77">
        <v>94.599997999999999</v>
      </c>
      <c r="E77" t="s">
        <v>386</v>
      </c>
    </row>
    <row r="78" spans="1:5">
      <c r="A78" t="s">
        <v>308</v>
      </c>
      <c r="B78" t="s">
        <v>307</v>
      </c>
      <c r="C78" t="s">
        <v>372</v>
      </c>
      <c r="D78">
        <v>94.5</v>
      </c>
      <c r="E78" t="s">
        <v>386</v>
      </c>
    </row>
    <row r="79" spans="1:5">
      <c r="A79" t="s">
        <v>308</v>
      </c>
      <c r="B79" t="s">
        <v>307</v>
      </c>
      <c r="C79" t="s">
        <v>408</v>
      </c>
      <c r="D79">
        <v>94.5</v>
      </c>
      <c r="E79" t="s">
        <v>386</v>
      </c>
    </row>
    <row r="80" spans="1:5">
      <c r="A80" t="s">
        <v>306</v>
      </c>
      <c r="B80" t="s">
        <v>305</v>
      </c>
      <c r="C80" t="s">
        <v>333</v>
      </c>
      <c r="D80">
        <v>94.099997999999999</v>
      </c>
      <c r="E80" t="s">
        <v>386</v>
      </c>
    </row>
    <row r="81" spans="1:5">
      <c r="A81" t="s">
        <v>306</v>
      </c>
      <c r="B81" t="s">
        <v>305</v>
      </c>
      <c r="C81" t="s">
        <v>334</v>
      </c>
      <c r="D81">
        <v>91.900002000000001</v>
      </c>
      <c r="E81" t="s">
        <v>386</v>
      </c>
    </row>
    <row r="82" spans="1:5">
      <c r="A82" t="s">
        <v>306</v>
      </c>
      <c r="B82" t="s">
        <v>305</v>
      </c>
      <c r="C82" t="s">
        <v>335</v>
      </c>
      <c r="D82">
        <v>92.800003000000004</v>
      </c>
      <c r="E82" t="s">
        <v>386</v>
      </c>
    </row>
    <row r="83" spans="1:5">
      <c r="A83" t="s">
        <v>306</v>
      </c>
      <c r="B83" t="s">
        <v>305</v>
      </c>
      <c r="C83" t="s">
        <v>336</v>
      </c>
      <c r="D83">
        <v>92.5</v>
      </c>
      <c r="E83" t="s">
        <v>386</v>
      </c>
    </row>
    <row r="84" spans="1:5">
      <c r="A84" t="s">
        <v>306</v>
      </c>
      <c r="B84" t="s">
        <v>305</v>
      </c>
      <c r="C84" t="s">
        <v>372</v>
      </c>
      <c r="D84">
        <v>92.3</v>
      </c>
      <c r="E84" t="s">
        <v>386</v>
      </c>
    </row>
    <row r="85" spans="1:5">
      <c r="A85" t="s">
        <v>306</v>
      </c>
      <c r="B85" t="s">
        <v>305</v>
      </c>
      <c r="C85" t="s">
        <v>408</v>
      </c>
      <c r="D85">
        <v>90.3</v>
      </c>
      <c r="E85" t="s">
        <v>386</v>
      </c>
    </row>
    <row r="86" spans="1:5">
      <c r="A86" t="s">
        <v>304</v>
      </c>
      <c r="B86" t="s">
        <v>303</v>
      </c>
      <c r="C86" t="s">
        <v>333</v>
      </c>
      <c r="D86">
        <v>92.400002000000001</v>
      </c>
      <c r="E86" t="s">
        <v>387</v>
      </c>
    </row>
    <row r="87" spans="1:5">
      <c r="A87" t="s">
        <v>304</v>
      </c>
      <c r="B87" t="s">
        <v>303</v>
      </c>
      <c r="C87" t="s">
        <v>334</v>
      </c>
      <c r="D87">
        <v>93.699996999999996</v>
      </c>
      <c r="E87" t="s">
        <v>387</v>
      </c>
    </row>
    <row r="88" spans="1:5">
      <c r="A88" t="s">
        <v>304</v>
      </c>
      <c r="B88" t="s">
        <v>303</v>
      </c>
      <c r="C88" t="s">
        <v>335</v>
      </c>
      <c r="D88">
        <v>92.800003000000004</v>
      </c>
      <c r="E88" t="s">
        <v>387</v>
      </c>
    </row>
    <row r="89" spans="1:5">
      <c r="A89" t="s">
        <v>304</v>
      </c>
      <c r="B89" t="s">
        <v>303</v>
      </c>
      <c r="C89" t="s">
        <v>336</v>
      </c>
      <c r="D89">
        <v>93.400002000000001</v>
      </c>
      <c r="E89" t="s">
        <v>387</v>
      </c>
    </row>
    <row r="90" spans="1:5">
      <c r="A90" t="s">
        <v>304</v>
      </c>
      <c r="B90" t="s">
        <v>303</v>
      </c>
      <c r="C90" t="s">
        <v>372</v>
      </c>
      <c r="D90">
        <v>93.1</v>
      </c>
      <c r="E90" t="s">
        <v>387</v>
      </c>
    </row>
    <row r="91" spans="1:5">
      <c r="A91" t="s">
        <v>304</v>
      </c>
      <c r="B91" t="s">
        <v>303</v>
      </c>
      <c r="C91" t="s">
        <v>408</v>
      </c>
      <c r="D91">
        <v>92.7</v>
      </c>
      <c r="E91" t="s">
        <v>387</v>
      </c>
    </row>
    <row r="92" spans="1:5">
      <c r="A92" t="s">
        <v>302</v>
      </c>
      <c r="B92" t="s">
        <v>301</v>
      </c>
      <c r="C92" t="s">
        <v>333</v>
      </c>
      <c r="D92">
        <v>94.599997999999999</v>
      </c>
      <c r="E92" t="s">
        <v>387</v>
      </c>
    </row>
    <row r="93" spans="1:5">
      <c r="A93" t="s">
        <v>302</v>
      </c>
      <c r="B93" t="s">
        <v>301</v>
      </c>
      <c r="C93" t="s">
        <v>334</v>
      </c>
      <c r="D93">
        <v>94.5</v>
      </c>
      <c r="E93" t="s">
        <v>387</v>
      </c>
    </row>
    <row r="94" spans="1:5">
      <c r="A94" t="s">
        <v>302</v>
      </c>
      <c r="B94" t="s">
        <v>301</v>
      </c>
      <c r="C94" t="s">
        <v>335</v>
      </c>
      <c r="D94">
        <v>93.900002000000001</v>
      </c>
      <c r="E94" t="s">
        <v>387</v>
      </c>
    </row>
    <row r="95" spans="1:5">
      <c r="A95" t="s">
        <v>302</v>
      </c>
      <c r="B95" t="s">
        <v>301</v>
      </c>
      <c r="C95" t="s">
        <v>336</v>
      </c>
      <c r="D95">
        <v>94.699996999999996</v>
      </c>
      <c r="E95" t="s">
        <v>387</v>
      </c>
    </row>
    <row r="96" spans="1:5">
      <c r="A96" t="s">
        <v>302</v>
      </c>
      <c r="B96" t="s">
        <v>301</v>
      </c>
      <c r="C96" t="s">
        <v>372</v>
      </c>
      <c r="D96">
        <v>93.3</v>
      </c>
      <c r="E96" t="s">
        <v>387</v>
      </c>
    </row>
    <row r="97" spans="1:5">
      <c r="A97" t="s">
        <v>302</v>
      </c>
      <c r="B97" t="s">
        <v>301</v>
      </c>
      <c r="C97" t="s">
        <v>408</v>
      </c>
      <c r="D97">
        <v>92.5</v>
      </c>
      <c r="E97" t="s">
        <v>387</v>
      </c>
    </row>
    <row r="98" spans="1:5">
      <c r="A98" t="s">
        <v>300</v>
      </c>
      <c r="B98" t="s">
        <v>299</v>
      </c>
      <c r="C98" t="s">
        <v>333</v>
      </c>
      <c r="D98">
        <v>94</v>
      </c>
      <c r="E98" t="s">
        <v>386</v>
      </c>
    </row>
    <row r="99" spans="1:5">
      <c r="A99" t="s">
        <v>300</v>
      </c>
      <c r="B99" t="s">
        <v>299</v>
      </c>
      <c r="C99" t="s">
        <v>334</v>
      </c>
      <c r="D99">
        <v>93.199996999999996</v>
      </c>
      <c r="E99" t="s">
        <v>386</v>
      </c>
    </row>
    <row r="100" spans="1:5">
      <c r="A100" t="s">
        <v>300</v>
      </c>
      <c r="B100" t="s">
        <v>299</v>
      </c>
      <c r="C100" t="s">
        <v>335</v>
      </c>
      <c r="D100">
        <v>92.300003000000004</v>
      </c>
      <c r="E100" t="s">
        <v>386</v>
      </c>
    </row>
    <row r="101" spans="1:5">
      <c r="A101" t="s">
        <v>300</v>
      </c>
      <c r="B101" t="s">
        <v>299</v>
      </c>
      <c r="C101" t="s">
        <v>336</v>
      </c>
      <c r="D101">
        <v>92.900002000000001</v>
      </c>
      <c r="E101" t="s">
        <v>386</v>
      </c>
    </row>
    <row r="102" spans="1:5">
      <c r="A102" t="s">
        <v>300</v>
      </c>
      <c r="B102" t="s">
        <v>299</v>
      </c>
      <c r="C102" t="s">
        <v>372</v>
      </c>
      <c r="D102">
        <v>89.5</v>
      </c>
      <c r="E102" t="s">
        <v>386</v>
      </c>
    </row>
    <row r="103" spans="1:5">
      <c r="A103" t="s">
        <v>300</v>
      </c>
      <c r="B103" t="s">
        <v>299</v>
      </c>
      <c r="C103" t="s">
        <v>408</v>
      </c>
      <c r="D103">
        <v>89.6</v>
      </c>
      <c r="E103" t="s">
        <v>386</v>
      </c>
    </row>
    <row r="104" spans="1:5">
      <c r="A104" t="s">
        <v>298</v>
      </c>
      <c r="B104" t="s">
        <v>297</v>
      </c>
      <c r="C104" t="s">
        <v>333</v>
      </c>
      <c r="D104">
        <v>91.800003000000004</v>
      </c>
      <c r="E104" t="s">
        <v>386</v>
      </c>
    </row>
    <row r="105" spans="1:5">
      <c r="A105" t="s">
        <v>298</v>
      </c>
      <c r="B105" t="s">
        <v>297</v>
      </c>
      <c r="C105" t="s">
        <v>334</v>
      </c>
      <c r="D105">
        <v>91.400002000000001</v>
      </c>
      <c r="E105" t="s">
        <v>386</v>
      </c>
    </row>
    <row r="106" spans="1:5">
      <c r="A106" t="s">
        <v>298</v>
      </c>
      <c r="B106" t="s">
        <v>297</v>
      </c>
      <c r="C106" t="s">
        <v>335</v>
      </c>
      <c r="D106">
        <v>91.599997999999999</v>
      </c>
      <c r="E106" t="s">
        <v>386</v>
      </c>
    </row>
    <row r="107" spans="1:5">
      <c r="A107" t="s">
        <v>298</v>
      </c>
      <c r="B107" t="s">
        <v>297</v>
      </c>
      <c r="C107" t="s">
        <v>336</v>
      </c>
      <c r="D107">
        <v>91.900002000000001</v>
      </c>
      <c r="E107" t="s">
        <v>386</v>
      </c>
    </row>
    <row r="108" spans="1:5">
      <c r="A108" t="s">
        <v>298</v>
      </c>
      <c r="B108" t="s">
        <v>297</v>
      </c>
      <c r="C108" t="s">
        <v>372</v>
      </c>
      <c r="D108">
        <v>90.6</v>
      </c>
      <c r="E108" t="s">
        <v>386</v>
      </c>
    </row>
    <row r="109" spans="1:5">
      <c r="A109" t="s">
        <v>298</v>
      </c>
      <c r="B109" t="s">
        <v>297</v>
      </c>
      <c r="C109" t="s">
        <v>408</v>
      </c>
      <c r="D109">
        <v>89.3</v>
      </c>
      <c r="E109" t="s">
        <v>386</v>
      </c>
    </row>
    <row r="110" spans="1:5">
      <c r="A110" t="s">
        <v>296</v>
      </c>
      <c r="B110" t="s">
        <v>295</v>
      </c>
      <c r="C110" t="s">
        <v>333</v>
      </c>
      <c r="D110">
        <v>93.599997999999999</v>
      </c>
      <c r="E110" t="s">
        <v>386</v>
      </c>
    </row>
    <row r="111" spans="1:5">
      <c r="A111" t="s">
        <v>296</v>
      </c>
      <c r="B111" t="s">
        <v>295</v>
      </c>
      <c r="C111" t="s">
        <v>334</v>
      </c>
      <c r="D111">
        <v>93.5</v>
      </c>
      <c r="E111" t="s">
        <v>386</v>
      </c>
    </row>
    <row r="112" spans="1:5">
      <c r="A112" t="s">
        <v>296</v>
      </c>
      <c r="B112" t="s">
        <v>295</v>
      </c>
      <c r="C112" t="s">
        <v>335</v>
      </c>
      <c r="D112">
        <v>92.300003000000004</v>
      </c>
      <c r="E112" t="s">
        <v>386</v>
      </c>
    </row>
    <row r="113" spans="1:5">
      <c r="A113" t="s">
        <v>296</v>
      </c>
      <c r="B113" t="s">
        <v>295</v>
      </c>
      <c r="C113" t="s">
        <v>336</v>
      </c>
      <c r="D113">
        <v>91.599997999999999</v>
      </c>
      <c r="E113" t="s">
        <v>386</v>
      </c>
    </row>
    <row r="114" spans="1:5">
      <c r="A114" t="s">
        <v>296</v>
      </c>
      <c r="B114" t="s">
        <v>295</v>
      </c>
      <c r="C114" t="s">
        <v>372</v>
      </c>
      <c r="D114">
        <v>91.1</v>
      </c>
      <c r="E114" t="s">
        <v>386</v>
      </c>
    </row>
    <row r="115" spans="1:5">
      <c r="A115" t="s">
        <v>296</v>
      </c>
      <c r="B115" t="s">
        <v>295</v>
      </c>
      <c r="C115" t="s">
        <v>408</v>
      </c>
      <c r="D115">
        <v>91.3</v>
      </c>
      <c r="E115" t="s">
        <v>386</v>
      </c>
    </row>
    <row r="116" spans="1:5">
      <c r="A116" t="s">
        <v>294</v>
      </c>
      <c r="B116" t="s">
        <v>293</v>
      </c>
      <c r="C116" t="s">
        <v>333</v>
      </c>
      <c r="D116">
        <v>94.199996999999996</v>
      </c>
      <c r="E116" t="s">
        <v>386</v>
      </c>
    </row>
    <row r="117" spans="1:5">
      <c r="A117" t="s">
        <v>294</v>
      </c>
      <c r="B117" t="s">
        <v>293</v>
      </c>
      <c r="C117" t="s">
        <v>334</v>
      </c>
      <c r="D117">
        <v>93.099997999999999</v>
      </c>
      <c r="E117" t="s">
        <v>386</v>
      </c>
    </row>
    <row r="118" spans="1:5">
      <c r="A118" t="s">
        <v>294</v>
      </c>
      <c r="B118" t="s">
        <v>293</v>
      </c>
      <c r="C118" t="s">
        <v>335</v>
      </c>
      <c r="D118">
        <v>93.900002000000001</v>
      </c>
      <c r="E118" t="s">
        <v>386</v>
      </c>
    </row>
    <row r="119" spans="1:5">
      <c r="A119" t="s">
        <v>294</v>
      </c>
      <c r="B119" t="s">
        <v>293</v>
      </c>
      <c r="C119" t="s">
        <v>336</v>
      </c>
      <c r="D119">
        <v>94.400002000000001</v>
      </c>
      <c r="E119" t="s">
        <v>386</v>
      </c>
    </row>
    <row r="120" spans="1:5">
      <c r="A120" t="s">
        <v>294</v>
      </c>
      <c r="B120" t="s">
        <v>293</v>
      </c>
      <c r="C120" t="s">
        <v>372</v>
      </c>
      <c r="D120">
        <v>90.8</v>
      </c>
      <c r="E120" t="s">
        <v>386</v>
      </c>
    </row>
    <row r="121" spans="1:5">
      <c r="A121" t="s">
        <v>294</v>
      </c>
      <c r="B121" t="s">
        <v>293</v>
      </c>
      <c r="C121" t="s">
        <v>408</v>
      </c>
      <c r="D121">
        <v>91.2</v>
      </c>
      <c r="E121" t="s">
        <v>386</v>
      </c>
    </row>
    <row r="122" spans="1:5">
      <c r="A122" t="s">
        <v>292</v>
      </c>
      <c r="B122" t="s">
        <v>291</v>
      </c>
      <c r="C122" t="s">
        <v>333</v>
      </c>
      <c r="D122">
        <v>92.699996999999996</v>
      </c>
      <c r="E122" t="s">
        <v>386</v>
      </c>
    </row>
    <row r="123" spans="1:5">
      <c r="A123" t="s">
        <v>292</v>
      </c>
      <c r="B123" t="s">
        <v>291</v>
      </c>
      <c r="C123" t="s">
        <v>334</v>
      </c>
      <c r="D123">
        <v>94.300003000000004</v>
      </c>
      <c r="E123" t="s">
        <v>386</v>
      </c>
    </row>
    <row r="124" spans="1:5">
      <c r="A124" t="s">
        <v>292</v>
      </c>
      <c r="B124" t="s">
        <v>291</v>
      </c>
      <c r="C124" t="s">
        <v>335</v>
      </c>
      <c r="D124">
        <v>92.5</v>
      </c>
      <c r="E124" t="s">
        <v>386</v>
      </c>
    </row>
    <row r="125" spans="1:5">
      <c r="A125" t="s">
        <v>292</v>
      </c>
      <c r="B125" t="s">
        <v>291</v>
      </c>
      <c r="C125" t="s">
        <v>336</v>
      </c>
      <c r="D125">
        <v>93.300003000000004</v>
      </c>
      <c r="E125" t="s">
        <v>386</v>
      </c>
    </row>
    <row r="126" spans="1:5">
      <c r="A126" t="s">
        <v>292</v>
      </c>
      <c r="B126" t="s">
        <v>291</v>
      </c>
      <c r="C126" t="s">
        <v>372</v>
      </c>
      <c r="D126">
        <v>91.6</v>
      </c>
      <c r="E126" t="s">
        <v>386</v>
      </c>
    </row>
    <row r="127" spans="1:5">
      <c r="A127" t="s">
        <v>292</v>
      </c>
      <c r="B127" t="s">
        <v>291</v>
      </c>
      <c r="C127" t="s">
        <v>408</v>
      </c>
      <c r="D127">
        <v>90.9</v>
      </c>
      <c r="E127" t="s">
        <v>386</v>
      </c>
    </row>
    <row r="128" spans="1:5">
      <c r="A128" t="s">
        <v>290</v>
      </c>
      <c r="B128" t="s">
        <v>289</v>
      </c>
      <c r="C128" t="s">
        <v>333</v>
      </c>
      <c r="D128">
        <v>92.099997999999999</v>
      </c>
      <c r="E128" t="s">
        <v>386</v>
      </c>
    </row>
    <row r="129" spans="1:5">
      <c r="A129" t="s">
        <v>290</v>
      </c>
      <c r="B129" t="s">
        <v>289</v>
      </c>
      <c r="C129" t="s">
        <v>334</v>
      </c>
      <c r="D129">
        <v>92.400002000000001</v>
      </c>
      <c r="E129" t="s">
        <v>386</v>
      </c>
    </row>
    <row r="130" spans="1:5">
      <c r="A130" t="s">
        <v>290</v>
      </c>
      <c r="B130" t="s">
        <v>289</v>
      </c>
      <c r="C130" t="s">
        <v>335</v>
      </c>
      <c r="D130">
        <v>93.900002000000001</v>
      </c>
      <c r="E130" t="s">
        <v>386</v>
      </c>
    </row>
    <row r="131" spans="1:5">
      <c r="A131" t="s">
        <v>290</v>
      </c>
      <c r="B131" t="s">
        <v>289</v>
      </c>
      <c r="C131" t="s">
        <v>336</v>
      </c>
      <c r="D131">
        <v>93.599997999999999</v>
      </c>
      <c r="E131" t="s">
        <v>386</v>
      </c>
    </row>
    <row r="132" spans="1:5">
      <c r="A132" t="s">
        <v>290</v>
      </c>
      <c r="B132" t="s">
        <v>289</v>
      </c>
      <c r="C132" t="s">
        <v>372</v>
      </c>
      <c r="D132">
        <v>92</v>
      </c>
      <c r="E132" t="s">
        <v>386</v>
      </c>
    </row>
    <row r="133" spans="1:5">
      <c r="A133" t="s">
        <v>290</v>
      </c>
      <c r="B133" t="s">
        <v>289</v>
      </c>
      <c r="C133" t="s">
        <v>408</v>
      </c>
      <c r="D133">
        <v>91.5</v>
      </c>
      <c r="E133" t="s">
        <v>386</v>
      </c>
    </row>
    <row r="134" spans="1:5">
      <c r="A134" t="s">
        <v>288</v>
      </c>
      <c r="B134" t="s">
        <v>287</v>
      </c>
      <c r="C134" t="s">
        <v>333</v>
      </c>
      <c r="D134">
        <v>94</v>
      </c>
      <c r="E134" t="s">
        <v>386</v>
      </c>
    </row>
    <row r="135" spans="1:5">
      <c r="A135" t="s">
        <v>288</v>
      </c>
      <c r="B135" t="s">
        <v>287</v>
      </c>
      <c r="C135" t="s">
        <v>334</v>
      </c>
      <c r="D135">
        <v>93.800003000000004</v>
      </c>
      <c r="E135" t="s">
        <v>386</v>
      </c>
    </row>
    <row r="136" spans="1:5">
      <c r="A136" t="s">
        <v>288</v>
      </c>
      <c r="B136" t="s">
        <v>287</v>
      </c>
      <c r="C136" t="s">
        <v>335</v>
      </c>
      <c r="D136">
        <v>94.099997999999999</v>
      </c>
      <c r="E136" t="s">
        <v>386</v>
      </c>
    </row>
    <row r="137" spans="1:5">
      <c r="A137" t="s">
        <v>288</v>
      </c>
      <c r="B137" t="s">
        <v>287</v>
      </c>
      <c r="C137" t="s">
        <v>336</v>
      </c>
      <c r="D137">
        <v>93.199996999999996</v>
      </c>
      <c r="E137" t="s">
        <v>386</v>
      </c>
    </row>
    <row r="138" spans="1:5">
      <c r="A138" t="s">
        <v>288</v>
      </c>
      <c r="B138" t="s">
        <v>287</v>
      </c>
      <c r="C138" t="s">
        <v>372</v>
      </c>
      <c r="D138">
        <v>90.3</v>
      </c>
      <c r="E138" t="s">
        <v>386</v>
      </c>
    </row>
    <row r="139" spans="1:5">
      <c r="A139" t="s">
        <v>288</v>
      </c>
      <c r="B139" t="s">
        <v>287</v>
      </c>
      <c r="C139" t="s">
        <v>408</v>
      </c>
      <c r="D139">
        <v>91.9</v>
      </c>
      <c r="E139" t="s">
        <v>386</v>
      </c>
    </row>
    <row r="140" spans="1:5">
      <c r="A140" t="s">
        <v>286</v>
      </c>
      <c r="B140" t="s">
        <v>285</v>
      </c>
      <c r="C140" t="s">
        <v>333</v>
      </c>
      <c r="D140">
        <v>94.599997999999999</v>
      </c>
      <c r="E140" t="s">
        <v>385</v>
      </c>
    </row>
    <row r="141" spans="1:5">
      <c r="A141" t="s">
        <v>286</v>
      </c>
      <c r="B141" t="s">
        <v>285</v>
      </c>
      <c r="C141" t="s">
        <v>334</v>
      </c>
      <c r="D141">
        <v>93.599997999999999</v>
      </c>
      <c r="E141" t="s">
        <v>385</v>
      </c>
    </row>
    <row r="142" spans="1:5">
      <c r="A142" t="s">
        <v>286</v>
      </c>
      <c r="B142" t="s">
        <v>285</v>
      </c>
      <c r="C142" t="s">
        <v>335</v>
      </c>
      <c r="D142">
        <v>91.400002000000001</v>
      </c>
      <c r="E142" t="s">
        <v>385</v>
      </c>
    </row>
    <row r="143" spans="1:5">
      <c r="A143" t="s">
        <v>286</v>
      </c>
      <c r="B143" t="s">
        <v>285</v>
      </c>
      <c r="C143" t="s">
        <v>336</v>
      </c>
      <c r="D143">
        <v>92.599997999999999</v>
      </c>
      <c r="E143" t="s">
        <v>385</v>
      </c>
    </row>
    <row r="144" spans="1:5">
      <c r="A144" t="s">
        <v>286</v>
      </c>
      <c r="B144" t="s">
        <v>285</v>
      </c>
      <c r="C144" t="s">
        <v>372</v>
      </c>
      <c r="D144">
        <v>91.9</v>
      </c>
      <c r="E144" t="s">
        <v>385</v>
      </c>
    </row>
    <row r="145" spans="1:5">
      <c r="A145" t="s">
        <v>286</v>
      </c>
      <c r="B145" t="s">
        <v>285</v>
      </c>
      <c r="C145" t="s">
        <v>408</v>
      </c>
      <c r="D145">
        <v>91.7</v>
      </c>
      <c r="E145" t="s">
        <v>385</v>
      </c>
    </row>
    <row r="146" spans="1:5">
      <c r="A146" t="s">
        <v>284</v>
      </c>
      <c r="B146" t="s">
        <v>283</v>
      </c>
      <c r="C146" t="s">
        <v>333</v>
      </c>
      <c r="D146">
        <v>93.300003000000004</v>
      </c>
      <c r="E146" t="s">
        <v>386</v>
      </c>
    </row>
    <row r="147" spans="1:5">
      <c r="A147" t="s">
        <v>284</v>
      </c>
      <c r="B147" t="s">
        <v>283</v>
      </c>
      <c r="C147" t="s">
        <v>334</v>
      </c>
      <c r="D147">
        <v>93.199996999999996</v>
      </c>
      <c r="E147" t="s">
        <v>386</v>
      </c>
    </row>
    <row r="148" spans="1:5">
      <c r="A148" t="s">
        <v>284</v>
      </c>
      <c r="B148" t="s">
        <v>283</v>
      </c>
      <c r="C148" t="s">
        <v>335</v>
      </c>
      <c r="D148">
        <v>91.900002000000001</v>
      </c>
      <c r="E148" t="s">
        <v>386</v>
      </c>
    </row>
    <row r="149" spans="1:5">
      <c r="A149" t="s">
        <v>284</v>
      </c>
      <c r="B149" t="s">
        <v>283</v>
      </c>
      <c r="C149" t="s">
        <v>336</v>
      </c>
      <c r="D149">
        <v>91.300003000000004</v>
      </c>
      <c r="E149" t="s">
        <v>386</v>
      </c>
    </row>
    <row r="150" spans="1:5">
      <c r="A150" t="s">
        <v>284</v>
      </c>
      <c r="B150" t="s">
        <v>283</v>
      </c>
      <c r="C150" t="s">
        <v>372</v>
      </c>
      <c r="D150">
        <v>92.3</v>
      </c>
      <c r="E150" t="s">
        <v>386</v>
      </c>
    </row>
    <row r="151" spans="1:5">
      <c r="A151" t="s">
        <v>284</v>
      </c>
      <c r="B151" t="s">
        <v>283</v>
      </c>
      <c r="C151" t="s">
        <v>408</v>
      </c>
      <c r="D151">
        <v>92.3</v>
      </c>
      <c r="E151" t="s">
        <v>386</v>
      </c>
    </row>
    <row r="152" spans="1:5">
      <c r="A152" t="s">
        <v>282</v>
      </c>
      <c r="B152" t="s">
        <v>281</v>
      </c>
      <c r="C152" t="s">
        <v>333</v>
      </c>
      <c r="D152">
        <v>93.5</v>
      </c>
      <c r="E152" t="s">
        <v>385</v>
      </c>
    </row>
    <row r="153" spans="1:5">
      <c r="A153" t="s">
        <v>282</v>
      </c>
      <c r="B153" t="s">
        <v>281</v>
      </c>
      <c r="C153" t="s">
        <v>334</v>
      </c>
      <c r="D153">
        <v>93.900002000000001</v>
      </c>
      <c r="E153" t="s">
        <v>385</v>
      </c>
    </row>
    <row r="154" spans="1:5">
      <c r="A154" t="s">
        <v>282</v>
      </c>
      <c r="B154" t="s">
        <v>281</v>
      </c>
      <c r="C154" t="s">
        <v>335</v>
      </c>
      <c r="D154">
        <v>92.300003000000004</v>
      </c>
      <c r="E154" t="s">
        <v>385</v>
      </c>
    </row>
    <row r="155" spans="1:5">
      <c r="A155" t="s">
        <v>282</v>
      </c>
      <c r="B155" t="s">
        <v>281</v>
      </c>
      <c r="C155" t="s">
        <v>336</v>
      </c>
      <c r="D155">
        <v>93.900002000000001</v>
      </c>
      <c r="E155" t="s">
        <v>385</v>
      </c>
    </row>
    <row r="156" spans="1:5">
      <c r="A156" t="s">
        <v>282</v>
      </c>
      <c r="B156" t="s">
        <v>281</v>
      </c>
      <c r="C156" t="s">
        <v>372</v>
      </c>
      <c r="D156">
        <v>91.9</v>
      </c>
      <c r="E156" t="s">
        <v>385</v>
      </c>
    </row>
    <row r="157" spans="1:5">
      <c r="A157" t="s">
        <v>282</v>
      </c>
      <c r="B157" t="s">
        <v>281</v>
      </c>
      <c r="C157" t="s">
        <v>408</v>
      </c>
      <c r="D157">
        <v>92.6</v>
      </c>
      <c r="E157" t="s">
        <v>385</v>
      </c>
    </row>
    <row r="158" spans="1:5">
      <c r="A158" t="s">
        <v>280</v>
      </c>
      <c r="B158" t="s">
        <v>279</v>
      </c>
      <c r="C158" t="s">
        <v>333</v>
      </c>
      <c r="D158">
        <v>93.199996999999996</v>
      </c>
      <c r="E158" t="s">
        <v>386</v>
      </c>
    </row>
    <row r="159" spans="1:5">
      <c r="A159" t="s">
        <v>280</v>
      </c>
      <c r="B159" t="s">
        <v>279</v>
      </c>
      <c r="C159" t="s">
        <v>334</v>
      </c>
      <c r="D159">
        <v>91.599997999999999</v>
      </c>
      <c r="E159" t="s">
        <v>386</v>
      </c>
    </row>
    <row r="160" spans="1:5">
      <c r="A160" t="s">
        <v>280</v>
      </c>
      <c r="B160" t="s">
        <v>279</v>
      </c>
      <c r="C160" t="s">
        <v>335</v>
      </c>
      <c r="D160">
        <v>91.599997999999999</v>
      </c>
      <c r="E160" t="s">
        <v>386</v>
      </c>
    </row>
    <row r="161" spans="1:5">
      <c r="A161" t="s">
        <v>280</v>
      </c>
      <c r="B161" t="s">
        <v>279</v>
      </c>
      <c r="C161" t="s">
        <v>336</v>
      </c>
      <c r="D161">
        <v>93.099997999999999</v>
      </c>
      <c r="E161" t="s">
        <v>386</v>
      </c>
    </row>
    <row r="162" spans="1:5">
      <c r="A162" t="s">
        <v>280</v>
      </c>
      <c r="B162" t="s">
        <v>279</v>
      </c>
      <c r="C162" t="s">
        <v>372</v>
      </c>
      <c r="D162">
        <v>91.8</v>
      </c>
      <c r="E162" t="s">
        <v>386</v>
      </c>
    </row>
    <row r="163" spans="1:5">
      <c r="A163" t="s">
        <v>280</v>
      </c>
      <c r="B163" t="s">
        <v>279</v>
      </c>
      <c r="C163" t="s">
        <v>408</v>
      </c>
      <c r="D163">
        <v>93</v>
      </c>
      <c r="E163" t="s">
        <v>386</v>
      </c>
    </row>
    <row r="164" spans="1:5">
      <c r="A164" t="s">
        <v>278</v>
      </c>
      <c r="B164" t="s">
        <v>277</v>
      </c>
      <c r="C164" t="s">
        <v>333</v>
      </c>
      <c r="D164">
        <v>93.5</v>
      </c>
      <c r="E164" t="s">
        <v>386</v>
      </c>
    </row>
    <row r="165" spans="1:5">
      <c r="A165" t="s">
        <v>278</v>
      </c>
      <c r="B165" t="s">
        <v>277</v>
      </c>
      <c r="C165" t="s">
        <v>334</v>
      </c>
      <c r="D165">
        <v>92</v>
      </c>
      <c r="E165" t="s">
        <v>386</v>
      </c>
    </row>
    <row r="166" spans="1:5">
      <c r="A166" t="s">
        <v>278</v>
      </c>
      <c r="B166" t="s">
        <v>277</v>
      </c>
      <c r="C166" t="s">
        <v>335</v>
      </c>
      <c r="D166">
        <v>91.5</v>
      </c>
      <c r="E166" t="s">
        <v>386</v>
      </c>
    </row>
    <row r="167" spans="1:5">
      <c r="A167" t="s">
        <v>278</v>
      </c>
      <c r="B167" t="s">
        <v>277</v>
      </c>
      <c r="C167" t="s">
        <v>336</v>
      </c>
      <c r="D167">
        <v>92</v>
      </c>
      <c r="E167" t="s">
        <v>386</v>
      </c>
    </row>
    <row r="168" spans="1:5">
      <c r="A168" t="s">
        <v>278</v>
      </c>
      <c r="B168" t="s">
        <v>277</v>
      </c>
      <c r="C168" t="s">
        <v>372</v>
      </c>
      <c r="D168">
        <v>93.2</v>
      </c>
      <c r="E168" t="s">
        <v>386</v>
      </c>
    </row>
    <row r="169" spans="1:5">
      <c r="A169" t="s">
        <v>278</v>
      </c>
      <c r="B169" t="s">
        <v>277</v>
      </c>
      <c r="C169" t="s">
        <v>408</v>
      </c>
      <c r="D169">
        <v>93.8</v>
      </c>
      <c r="E169" t="s">
        <v>386</v>
      </c>
    </row>
    <row r="170" spans="1:5">
      <c r="A170" t="s">
        <v>276</v>
      </c>
      <c r="B170" t="s">
        <v>275</v>
      </c>
      <c r="C170" t="s">
        <v>333</v>
      </c>
      <c r="D170">
        <v>93.199996999999996</v>
      </c>
      <c r="E170" t="s">
        <v>386</v>
      </c>
    </row>
    <row r="171" spans="1:5">
      <c r="A171" t="s">
        <v>276</v>
      </c>
      <c r="B171" t="s">
        <v>275</v>
      </c>
      <c r="C171" t="s">
        <v>334</v>
      </c>
      <c r="D171">
        <v>91.5</v>
      </c>
      <c r="E171" t="s">
        <v>386</v>
      </c>
    </row>
    <row r="172" spans="1:5">
      <c r="A172" t="s">
        <v>276</v>
      </c>
      <c r="B172" t="s">
        <v>275</v>
      </c>
      <c r="C172" t="s">
        <v>335</v>
      </c>
      <c r="D172">
        <v>92.400002000000001</v>
      </c>
      <c r="E172" t="s">
        <v>386</v>
      </c>
    </row>
    <row r="173" spans="1:5">
      <c r="A173" t="s">
        <v>276</v>
      </c>
      <c r="B173" t="s">
        <v>275</v>
      </c>
      <c r="C173" t="s">
        <v>336</v>
      </c>
      <c r="D173">
        <v>94</v>
      </c>
      <c r="E173" t="s">
        <v>386</v>
      </c>
    </row>
    <row r="174" spans="1:5">
      <c r="A174" t="s">
        <v>276</v>
      </c>
      <c r="B174" t="s">
        <v>275</v>
      </c>
      <c r="C174" t="s">
        <v>372</v>
      </c>
      <c r="D174">
        <v>90.4</v>
      </c>
      <c r="E174" t="s">
        <v>386</v>
      </c>
    </row>
    <row r="175" spans="1:5">
      <c r="A175" t="s">
        <v>276</v>
      </c>
      <c r="B175" t="s">
        <v>275</v>
      </c>
      <c r="C175" t="s">
        <v>408</v>
      </c>
      <c r="D175">
        <v>91.9</v>
      </c>
      <c r="E175" t="s">
        <v>386</v>
      </c>
    </row>
    <row r="176" spans="1:5">
      <c r="A176" t="s">
        <v>274</v>
      </c>
      <c r="B176" t="s">
        <v>273</v>
      </c>
      <c r="C176" t="s">
        <v>333</v>
      </c>
      <c r="D176">
        <v>93.699996999999996</v>
      </c>
      <c r="E176" t="s">
        <v>386</v>
      </c>
    </row>
    <row r="177" spans="1:5">
      <c r="A177" t="s">
        <v>274</v>
      </c>
      <c r="B177" t="s">
        <v>273</v>
      </c>
      <c r="C177" t="s">
        <v>334</v>
      </c>
      <c r="D177">
        <v>94.599997999999999</v>
      </c>
      <c r="E177" t="s">
        <v>386</v>
      </c>
    </row>
    <row r="178" spans="1:5">
      <c r="A178" t="s">
        <v>274</v>
      </c>
      <c r="B178" t="s">
        <v>273</v>
      </c>
      <c r="C178" t="s">
        <v>335</v>
      </c>
      <c r="D178">
        <v>94.5</v>
      </c>
      <c r="E178" t="s">
        <v>386</v>
      </c>
    </row>
    <row r="179" spans="1:5">
      <c r="A179" t="s">
        <v>274</v>
      </c>
      <c r="B179" t="s">
        <v>273</v>
      </c>
      <c r="C179" t="s">
        <v>336</v>
      </c>
      <c r="D179">
        <v>94.099997999999999</v>
      </c>
      <c r="E179" t="s">
        <v>386</v>
      </c>
    </row>
    <row r="180" spans="1:5">
      <c r="A180" t="s">
        <v>274</v>
      </c>
      <c r="B180" t="s">
        <v>273</v>
      </c>
      <c r="C180" t="s">
        <v>372</v>
      </c>
      <c r="D180">
        <v>92.1</v>
      </c>
      <c r="E180" t="s">
        <v>386</v>
      </c>
    </row>
    <row r="181" spans="1:5">
      <c r="A181" t="s">
        <v>274</v>
      </c>
      <c r="B181" t="s">
        <v>273</v>
      </c>
      <c r="C181" t="s">
        <v>408</v>
      </c>
      <c r="D181">
        <v>91.5</v>
      </c>
      <c r="E181" t="s">
        <v>386</v>
      </c>
    </row>
    <row r="182" spans="1:5">
      <c r="A182" t="s">
        <v>272</v>
      </c>
      <c r="B182" t="s">
        <v>271</v>
      </c>
      <c r="C182" t="s">
        <v>333</v>
      </c>
      <c r="D182">
        <v>94</v>
      </c>
      <c r="E182" t="s">
        <v>386</v>
      </c>
    </row>
    <row r="183" spans="1:5">
      <c r="A183" t="s">
        <v>272</v>
      </c>
      <c r="B183" t="s">
        <v>271</v>
      </c>
      <c r="C183" t="s">
        <v>334</v>
      </c>
      <c r="D183">
        <v>93.900002000000001</v>
      </c>
      <c r="E183" t="s">
        <v>386</v>
      </c>
    </row>
    <row r="184" spans="1:5">
      <c r="A184" t="s">
        <v>272</v>
      </c>
      <c r="B184" t="s">
        <v>271</v>
      </c>
      <c r="C184" t="s">
        <v>335</v>
      </c>
      <c r="D184">
        <v>93.699996999999996</v>
      </c>
      <c r="E184" t="s">
        <v>386</v>
      </c>
    </row>
    <row r="185" spans="1:5">
      <c r="A185" t="s">
        <v>272</v>
      </c>
      <c r="B185" t="s">
        <v>271</v>
      </c>
      <c r="C185" t="s">
        <v>336</v>
      </c>
      <c r="D185">
        <v>93.599997999999999</v>
      </c>
      <c r="E185" t="s">
        <v>386</v>
      </c>
    </row>
    <row r="186" spans="1:5">
      <c r="A186" t="s">
        <v>272</v>
      </c>
      <c r="B186" t="s">
        <v>271</v>
      </c>
      <c r="C186" t="s">
        <v>372</v>
      </c>
      <c r="D186">
        <v>92.3</v>
      </c>
      <c r="E186" t="s">
        <v>386</v>
      </c>
    </row>
    <row r="187" spans="1:5">
      <c r="A187" t="s">
        <v>272</v>
      </c>
      <c r="B187" t="s">
        <v>271</v>
      </c>
      <c r="C187" t="s">
        <v>408</v>
      </c>
      <c r="D187">
        <v>92.3</v>
      </c>
      <c r="E187" t="s">
        <v>386</v>
      </c>
    </row>
    <row r="188" spans="1:5">
      <c r="A188" t="s">
        <v>270</v>
      </c>
      <c r="B188" t="s">
        <v>269</v>
      </c>
      <c r="C188" t="s">
        <v>333</v>
      </c>
      <c r="D188">
        <v>92.900002000000001</v>
      </c>
      <c r="E188" t="s">
        <v>386</v>
      </c>
    </row>
    <row r="189" spans="1:5">
      <c r="A189" t="s">
        <v>270</v>
      </c>
      <c r="B189" t="s">
        <v>269</v>
      </c>
      <c r="C189" t="s">
        <v>334</v>
      </c>
      <c r="D189">
        <v>92.599997999999999</v>
      </c>
      <c r="E189" t="s">
        <v>386</v>
      </c>
    </row>
    <row r="190" spans="1:5">
      <c r="A190" t="s">
        <v>270</v>
      </c>
      <c r="B190" t="s">
        <v>269</v>
      </c>
      <c r="C190" t="s">
        <v>335</v>
      </c>
      <c r="D190">
        <v>92.099997999999999</v>
      </c>
      <c r="E190" t="s">
        <v>386</v>
      </c>
    </row>
    <row r="191" spans="1:5">
      <c r="A191" t="s">
        <v>270</v>
      </c>
      <c r="B191" t="s">
        <v>269</v>
      </c>
      <c r="C191" t="s">
        <v>336</v>
      </c>
      <c r="D191">
        <v>91.599997999999999</v>
      </c>
      <c r="E191" t="s">
        <v>386</v>
      </c>
    </row>
    <row r="192" spans="1:5">
      <c r="A192" t="s">
        <v>270</v>
      </c>
      <c r="B192" t="s">
        <v>269</v>
      </c>
      <c r="C192" t="s">
        <v>372</v>
      </c>
      <c r="D192">
        <v>91.1</v>
      </c>
      <c r="E192" t="s">
        <v>386</v>
      </c>
    </row>
    <row r="193" spans="1:5">
      <c r="A193" t="s">
        <v>270</v>
      </c>
      <c r="B193" t="s">
        <v>269</v>
      </c>
      <c r="C193" t="s">
        <v>408</v>
      </c>
      <c r="D193">
        <v>89.7</v>
      </c>
      <c r="E193" t="s">
        <v>386</v>
      </c>
    </row>
    <row r="194" spans="1:5">
      <c r="A194" t="s">
        <v>268</v>
      </c>
      <c r="B194" t="s">
        <v>267</v>
      </c>
      <c r="C194" t="s">
        <v>333</v>
      </c>
      <c r="D194">
        <v>93.699996999999996</v>
      </c>
      <c r="E194" t="s">
        <v>386</v>
      </c>
    </row>
    <row r="195" spans="1:5">
      <c r="A195" t="s">
        <v>268</v>
      </c>
      <c r="B195" t="s">
        <v>267</v>
      </c>
      <c r="C195" t="s">
        <v>334</v>
      </c>
      <c r="D195">
        <v>93.300003000000004</v>
      </c>
      <c r="E195" t="s">
        <v>386</v>
      </c>
    </row>
    <row r="196" spans="1:5">
      <c r="A196" t="s">
        <v>268</v>
      </c>
      <c r="B196" t="s">
        <v>267</v>
      </c>
      <c r="C196" t="s">
        <v>335</v>
      </c>
      <c r="D196">
        <v>93.199996999999996</v>
      </c>
      <c r="E196" t="s">
        <v>386</v>
      </c>
    </row>
    <row r="197" spans="1:5">
      <c r="A197" t="s">
        <v>268</v>
      </c>
      <c r="B197" t="s">
        <v>267</v>
      </c>
      <c r="C197" t="s">
        <v>336</v>
      </c>
      <c r="D197">
        <v>93.699996999999996</v>
      </c>
      <c r="E197" t="s">
        <v>386</v>
      </c>
    </row>
    <row r="198" spans="1:5">
      <c r="A198" t="s">
        <v>268</v>
      </c>
      <c r="B198" t="s">
        <v>267</v>
      </c>
      <c r="C198" t="s">
        <v>372</v>
      </c>
      <c r="D198">
        <v>93.8</v>
      </c>
      <c r="E198" t="s">
        <v>386</v>
      </c>
    </row>
    <row r="199" spans="1:5">
      <c r="A199" t="s">
        <v>268</v>
      </c>
      <c r="B199" t="s">
        <v>267</v>
      </c>
      <c r="C199" t="s">
        <v>408</v>
      </c>
      <c r="D199">
        <v>94.4</v>
      </c>
      <c r="E199" t="s">
        <v>386</v>
      </c>
    </row>
    <row r="200" spans="1:5">
      <c r="A200" t="s">
        <v>266</v>
      </c>
      <c r="B200" t="s">
        <v>265</v>
      </c>
      <c r="C200" t="s">
        <v>333</v>
      </c>
      <c r="D200">
        <v>93.800003000000004</v>
      </c>
      <c r="E200" t="s">
        <v>385</v>
      </c>
    </row>
    <row r="201" spans="1:5">
      <c r="A201" t="s">
        <v>266</v>
      </c>
      <c r="B201" t="s">
        <v>265</v>
      </c>
      <c r="C201" t="s">
        <v>334</v>
      </c>
      <c r="D201">
        <v>94.5</v>
      </c>
      <c r="E201" t="s">
        <v>385</v>
      </c>
    </row>
    <row r="202" spans="1:5">
      <c r="A202" t="s">
        <v>266</v>
      </c>
      <c r="B202" t="s">
        <v>265</v>
      </c>
      <c r="C202" t="s">
        <v>335</v>
      </c>
      <c r="D202">
        <v>93.699996999999996</v>
      </c>
      <c r="E202" t="s">
        <v>385</v>
      </c>
    </row>
    <row r="203" spans="1:5">
      <c r="A203" t="s">
        <v>266</v>
      </c>
      <c r="B203" t="s">
        <v>265</v>
      </c>
      <c r="C203" t="s">
        <v>336</v>
      </c>
      <c r="D203">
        <v>94</v>
      </c>
      <c r="E203" t="s">
        <v>385</v>
      </c>
    </row>
    <row r="204" spans="1:5">
      <c r="A204" t="s">
        <v>266</v>
      </c>
      <c r="B204" t="s">
        <v>265</v>
      </c>
      <c r="C204" t="s">
        <v>372</v>
      </c>
      <c r="D204">
        <v>91.9</v>
      </c>
      <c r="E204" t="s">
        <v>385</v>
      </c>
    </row>
    <row r="205" spans="1:5">
      <c r="A205" t="s">
        <v>266</v>
      </c>
      <c r="B205" t="s">
        <v>265</v>
      </c>
      <c r="C205" t="s">
        <v>408</v>
      </c>
      <c r="D205">
        <v>92.6</v>
      </c>
      <c r="E205" t="s">
        <v>385</v>
      </c>
    </row>
    <row r="206" spans="1:5">
      <c r="A206" t="s">
        <v>264</v>
      </c>
      <c r="B206" t="s">
        <v>263</v>
      </c>
      <c r="C206" t="s">
        <v>333</v>
      </c>
      <c r="D206">
        <v>92.699996999999996</v>
      </c>
      <c r="E206" t="s">
        <v>386</v>
      </c>
    </row>
    <row r="207" spans="1:5">
      <c r="A207" t="s">
        <v>264</v>
      </c>
      <c r="B207" t="s">
        <v>263</v>
      </c>
      <c r="C207" t="s">
        <v>334</v>
      </c>
      <c r="D207">
        <v>93.699996999999996</v>
      </c>
      <c r="E207" t="s">
        <v>386</v>
      </c>
    </row>
    <row r="208" spans="1:5">
      <c r="A208" t="s">
        <v>264</v>
      </c>
      <c r="B208" t="s">
        <v>263</v>
      </c>
      <c r="C208" t="s">
        <v>335</v>
      </c>
      <c r="D208">
        <v>92.400002000000001</v>
      </c>
      <c r="E208" t="s">
        <v>386</v>
      </c>
    </row>
    <row r="209" spans="1:5">
      <c r="A209" t="s">
        <v>264</v>
      </c>
      <c r="B209" t="s">
        <v>263</v>
      </c>
      <c r="C209" t="s">
        <v>336</v>
      </c>
      <c r="D209">
        <v>91.400002000000001</v>
      </c>
      <c r="E209" t="s">
        <v>386</v>
      </c>
    </row>
    <row r="210" spans="1:5">
      <c r="A210" t="s">
        <v>264</v>
      </c>
      <c r="B210" t="s">
        <v>263</v>
      </c>
      <c r="C210" t="s">
        <v>372</v>
      </c>
      <c r="D210">
        <v>90.7</v>
      </c>
      <c r="E210" t="s">
        <v>386</v>
      </c>
    </row>
    <row r="211" spans="1:5">
      <c r="A211" t="s">
        <v>264</v>
      </c>
      <c r="B211" t="s">
        <v>263</v>
      </c>
      <c r="C211" t="s">
        <v>408</v>
      </c>
      <c r="D211">
        <v>88.8</v>
      </c>
      <c r="E211" t="s">
        <v>386</v>
      </c>
    </row>
    <row r="212" spans="1:5">
      <c r="A212" t="s">
        <v>262</v>
      </c>
      <c r="B212" t="s">
        <v>261</v>
      </c>
      <c r="C212" t="s">
        <v>333</v>
      </c>
      <c r="D212">
        <v>94.300003000000004</v>
      </c>
      <c r="E212" t="s">
        <v>386</v>
      </c>
    </row>
    <row r="213" spans="1:5">
      <c r="A213" t="s">
        <v>262</v>
      </c>
      <c r="B213" t="s">
        <v>261</v>
      </c>
      <c r="C213" t="s">
        <v>334</v>
      </c>
      <c r="D213">
        <v>92.599997999999999</v>
      </c>
      <c r="E213" t="s">
        <v>386</v>
      </c>
    </row>
    <row r="214" spans="1:5">
      <c r="A214" t="s">
        <v>262</v>
      </c>
      <c r="B214" t="s">
        <v>261</v>
      </c>
      <c r="C214" t="s">
        <v>335</v>
      </c>
      <c r="D214">
        <v>92.300003000000004</v>
      </c>
      <c r="E214" t="s">
        <v>386</v>
      </c>
    </row>
    <row r="215" spans="1:5">
      <c r="A215" t="s">
        <v>262</v>
      </c>
      <c r="B215" t="s">
        <v>261</v>
      </c>
      <c r="C215" t="s">
        <v>336</v>
      </c>
      <c r="D215">
        <v>92.699996999999996</v>
      </c>
      <c r="E215" t="s">
        <v>386</v>
      </c>
    </row>
    <row r="216" spans="1:5">
      <c r="A216" t="s">
        <v>262</v>
      </c>
      <c r="B216" t="s">
        <v>261</v>
      </c>
      <c r="C216" t="s">
        <v>372</v>
      </c>
      <c r="D216">
        <v>89.7</v>
      </c>
      <c r="E216" t="s">
        <v>386</v>
      </c>
    </row>
    <row r="217" spans="1:5">
      <c r="A217" t="s">
        <v>262</v>
      </c>
      <c r="B217" t="s">
        <v>261</v>
      </c>
      <c r="C217" t="s">
        <v>408</v>
      </c>
      <c r="D217">
        <v>92</v>
      </c>
      <c r="E217" t="s">
        <v>386</v>
      </c>
    </row>
    <row r="218" spans="1:5">
      <c r="A218" t="s">
        <v>260</v>
      </c>
      <c r="B218" t="s">
        <v>259</v>
      </c>
      <c r="C218" t="s">
        <v>333</v>
      </c>
      <c r="D218">
        <v>94.400002000000001</v>
      </c>
      <c r="E218" t="s">
        <v>385</v>
      </c>
    </row>
    <row r="219" spans="1:5">
      <c r="A219" t="s">
        <v>260</v>
      </c>
      <c r="B219" t="s">
        <v>259</v>
      </c>
      <c r="C219" t="s">
        <v>334</v>
      </c>
      <c r="D219">
        <v>93.5</v>
      </c>
      <c r="E219" t="s">
        <v>385</v>
      </c>
    </row>
    <row r="220" spans="1:5">
      <c r="A220" t="s">
        <v>260</v>
      </c>
      <c r="B220" t="s">
        <v>259</v>
      </c>
      <c r="C220" t="s">
        <v>335</v>
      </c>
      <c r="D220">
        <v>92.300003000000004</v>
      </c>
      <c r="E220" t="s">
        <v>385</v>
      </c>
    </row>
    <row r="221" spans="1:5">
      <c r="A221" t="s">
        <v>260</v>
      </c>
      <c r="B221" t="s">
        <v>259</v>
      </c>
      <c r="C221" t="s">
        <v>336</v>
      </c>
      <c r="D221">
        <v>94</v>
      </c>
      <c r="E221" t="s">
        <v>385</v>
      </c>
    </row>
    <row r="222" spans="1:5">
      <c r="A222" t="s">
        <v>260</v>
      </c>
      <c r="B222" t="s">
        <v>259</v>
      </c>
      <c r="C222" t="s">
        <v>372</v>
      </c>
      <c r="D222">
        <v>89.1</v>
      </c>
      <c r="E222" t="s">
        <v>385</v>
      </c>
    </row>
    <row r="223" spans="1:5">
      <c r="A223" t="s">
        <v>260</v>
      </c>
      <c r="B223" t="s">
        <v>259</v>
      </c>
      <c r="C223" t="s">
        <v>408</v>
      </c>
      <c r="D223">
        <v>92.1</v>
      </c>
      <c r="E223" t="s">
        <v>385</v>
      </c>
    </row>
    <row r="224" spans="1:5">
      <c r="A224" t="s">
        <v>258</v>
      </c>
      <c r="B224" t="s">
        <v>257</v>
      </c>
      <c r="C224" t="s">
        <v>333</v>
      </c>
      <c r="D224">
        <v>94.5</v>
      </c>
      <c r="E224" t="s">
        <v>386</v>
      </c>
    </row>
    <row r="225" spans="1:5">
      <c r="A225" t="s">
        <v>258</v>
      </c>
      <c r="B225" t="s">
        <v>257</v>
      </c>
      <c r="C225" t="s">
        <v>334</v>
      </c>
      <c r="D225">
        <v>93.800003000000004</v>
      </c>
      <c r="E225" t="s">
        <v>386</v>
      </c>
    </row>
    <row r="226" spans="1:5">
      <c r="A226" t="s">
        <v>258</v>
      </c>
      <c r="B226" t="s">
        <v>257</v>
      </c>
      <c r="C226" t="s">
        <v>335</v>
      </c>
      <c r="D226">
        <v>93.599997999999999</v>
      </c>
      <c r="E226" t="s">
        <v>386</v>
      </c>
    </row>
    <row r="227" spans="1:5">
      <c r="A227" t="s">
        <v>258</v>
      </c>
      <c r="B227" t="s">
        <v>257</v>
      </c>
      <c r="C227" t="s">
        <v>336</v>
      </c>
      <c r="D227">
        <v>94.699996999999996</v>
      </c>
      <c r="E227" t="s">
        <v>386</v>
      </c>
    </row>
    <row r="228" spans="1:5">
      <c r="A228" t="s">
        <v>258</v>
      </c>
      <c r="B228" t="s">
        <v>257</v>
      </c>
      <c r="C228" t="s">
        <v>372</v>
      </c>
      <c r="D228">
        <v>94.2</v>
      </c>
      <c r="E228" t="s">
        <v>386</v>
      </c>
    </row>
    <row r="229" spans="1:5">
      <c r="A229" t="s">
        <v>258</v>
      </c>
      <c r="B229" t="s">
        <v>257</v>
      </c>
      <c r="C229" t="s">
        <v>408</v>
      </c>
      <c r="D229">
        <v>91.6</v>
      </c>
      <c r="E229" t="s">
        <v>386</v>
      </c>
    </row>
    <row r="230" spans="1:5">
      <c r="A230" t="s">
        <v>256</v>
      </c>
      <c r="B230" t="s">
        <v>255</v>
      </c>
      <c r="C230" t="s">
        <v>333</v>
      </c>
      <c r="D230">
        <v>94</v>
      </c>
      <c r="E230" t="s">
        <v>385</v>
      </c>
    </row>
    <row r="231" spans="1:5">
      <c r="A231" t="s">
        <v>256</v>
      </c>
      <c r="B231" t="s">
        <v>255</v>
      </c>
      <c r="C231" t="s">
        <v>334</v>
      </c>
      <c r="D231">
        <v>94.099997999999999</v>
      </c>
      <c r="E231" t="s">
        <v>385</v>
      </c>
    </row>
    <row r="232" spans="1:5">
      <c r="A232" t="s">
        <v>256</v>
      </c>
      <c r="B232" t="s">
        <v>255</v>
      </c>
      <c r="C232" t="s">
        <v>335</v>
      </c>
      <c r="D232">
        <v>93.5</v>
      </c>
      <c r="E232" t="s">
        <v>385</v>
      </c>
    </row>
    <row r="233" spans="1:5">
      <c r="A233" t="s">
        <v>256</v>
      </c>
      <c r="B233" t="s">
        <v>255</v>
      </c>
      <c r="C233" t="s">
        <v>336</v>
      </c>
      <c r="D233">
        <v>93.5</v>
      </c>
      <c r="E233" t="s">
        <v>385</v>
      </c>
    </row>
    <row r="234" spans="1:5">
      <c r="A234" t="s">
        <v>256</v>
      </c>
      <c r="B234" t="s">
        <v>255</v>
      </c>
      <c r="C234" t="s">
        <v>372</v>
      </c>
      <c r="D234">
        <v>92.1</v>
      </c>
      <c r="E234" t="s">
        <v>385</v>
      </c>
    </row>
    <row r="235" spans="1:5">
      <c r="A235" t="s">
        <v>256</v>
      </c>
      <c r="B235" t="s">
        <v>255</v>
      </c>
      <c r="C235" t="s">
        <v>408</v>
      </c>
      <c r="D235">
        <v>93</v>
      </c>
      <c r="E235" t="s">
        <v>385</v>
      </c>
    </row>
    <row r="236" spans="1:5">
      <c r="A236" t="s">
        <v>254</v>
      </c>
      <c r="B236" t="s">
        <v>253</v>
      </c>
      <c r="C236" t="s">
        <v>333</v>
      </c>
      <c r="D236">
        <v>92.699996999999996</v>
      </c>
      <c r="E236" t="s">
        <v>386</v>
      </c>
    </row>
    <row r="237" spans="1:5">
      <c r="A237" t="s">
        <v>254</v>
      </c>
      <c r="B237" t="s">
        <v>253</v>
      </c>
      <c r="C237" t="s">
        <v>334</v>
      </c>
      <c r="D237">
        <v>91.199996999999996</v>
      </c>
      <c r="E237" t="s">
        <v>386</v>
      </c>
    </row>
    <row r="238" spans="1:5">
      <c r="A238" t="s">
        <v>254</v>
      </c>
      <c r="B238" t="s">
        <v>253</v>
      </c>
      <c r="C238" t="s">
        <v>335</v>
      </c>
      <c r="D238">
        <v>90</v>
      </c>
      <c r="E238" t="s">
        <v>386</v>
      </c>
    </row>
    <row r="239" spans="1:5">
      <c r="A239" t="s">
        <v>254</v>
      </c>
      <c r="B239" t="s">
        <v>253</v>
      </c>
      <c r="C239" t="s">
        <v>336</v>
      </c>
      <c r="D239">
        <v>93.400002000000001</v>
      </c>
      <c r="E239" t="s">
        <v>386</v>
      </c>
    </row>
    <row r="240" spans="1:5">
      <c r="A240" t="s">
        <v>254</v>
      </c>
      <c r="B240" t="s">
        <v>253</v>
      </c>
      <c r="C240" t="s">
        <v>372</v>
      </c>
      <c r="D240">
        <v>90.9</v>
      </c>
      <c r="E240" t="s">
        <v>386</v>
      </c>
    </row>
    <row r="241" spans="1:5">
      <c r="A241" t="s">
        <v>254</v>
      </c>
      <c r="B241" t="s">
        <v>253</v>
      </c>
      <c r="C241" t="s">
        <v>408</v>
      </c>
      <c r="D241">
        <v>91.9</v>
      </c>
      <c r="E241" t="s">
        <v>386</v>
      </c>
    </row>
    <row r="242" spans="1:5">
      <c r="A242" t="s">
        <v>252</v>
      </c>
      <c r="B242" t="s">
        <v>251</v>
      </c>
      <c r="C242" t="s">
        <v>333</v>
      </c>
      <c r="D242">
        <v>92.5</v>
      </c>
      <c r="E242" t="s">
        <v>386</v>
      </c>
    </row>
    <row r="243" spans="1:5">
      <c r="A243" t="s">
        <v>252</v>
      </c>
      <c r="B243" t="s">
        <v>251</v>
      </c>
      <c r="C243" t="s">
        <v>334</v>
      </c>
      <c r="D243">
        <v>93.800003000000004</v>
      </c>
      <c r="E243" t="s">
        <v>386</v>
      </c>
    </row>
    <row r="244" spans="1:5">
      <c r="A244" t="s">
        <v>252</v>
      </c>
      <c r="B244" t="s">
        <v>251</v>
      </c>
      <c r="C244" t="s">
        <v>335</v>
      </c>
      <c r="D244">
        <v>93.599997999999999</v>
      </c>
      <c r="E244" t="s">
        <v>386</v>
      </c>
    </row>
    <row r="245" spans="1:5">
      <c r="A245" t="s">
        <v>252</v>
      </c>
      <c r="B245" t="s">
        <v>251</v>
      </c>
      <c r="C245" t="s">
        <v>336</v>
      </c>
      <c r="D245">
        <v>94.199996999999996</v>
      </c>
      <c r="E245" t="s">
        <v>386</v>
      </c>
    </row>
    <row r="246" spans="1:5">
      <c r="A246" t="s">
        <v>252</v>
      </c>
      <c r="B246" t="s">
        <v>251</v>
      </c>
      <c r="C246" t="s">
        <v>372</v>
      </c>
      <c r="D246">
        <v>92.9</v>
      </c>
      <c r="E246" t="s">
        <v>386</v>
      </c>
    </row>
    <row r="247" spans="1:5">
      <c r="A247" t="s">
        <v>252</v>
      </c>
      <c r="B247" t="s">
        <v>251</v>
      </c>
      <c r="C247" t="s">
        <v>408</v>
      </c>
      <c r="D247">
        <v>91.5</v>
      </c>
      <c r="E247" t="s">
        <v>386</v>
      </c>
    </row>
    <row r="248" spans="1:5">
      <c r="A248" t="s">
        <v>250</v>
      </c>
      <c r="B248" t="s">
        <v>249</v>
      </c>
      <c r="C248" t="s">
        <v>333</v>
      </c>
      <c r="D248">
        <v>94.199996999999996</v>
      </c>
      <c r="E248" t="s">
        <v>386</v>
      </c>
    </row>
    <row r="249" spans="1:5">
      <c r="A249" t="s">
        <v>250</v>
      </c>
      <c r="B249" t="s">
        <v>249</v>
      </c>
      <c r="C249" t="s">
        <v>334</v>
      </c>
      <c r="D249">
        <v>94.099997999999999</v>
      </c>
      <c r="E249" t="s">
        <v>386</v>
      </c>
    </row>
    <row r="250" spans="1:5">
      <c r="A250" t="s">
        <v>250</v>
      </c>
      <c r="B250" t="s">
        <v>249</v>
      </c>
      <c r="C250" t="s">
        <v>335</v>
      </c>
      <c r="D250">
        <v>93.400002000000001</v>
      </c>
      <c r="E250" t="s">
        <v>386</v>
      </c>
    </row>
    <row r="251" spans="1:5">
      <c r="A251" t="s">
        <v>250</v>
      </c>
      <c r="B251" t="s">
        <v>249</v>
      </c>
      <c r="C251" t="s">
        <v>336</v>
      </c>
      <c r="D251">
        <v>93.800003000000004</v>
      </c>
      <c r="E251" t="s">
        <v>386</v>
      </c>
    </row>
    <row r="252" spans="1:5">
      <c r="A252" t="s">
        <v>250</v>
      </c>
      <c r="B252" t="s">
        <v>249</v>
      </c>
      <c r="C252" t="s">
        <v>372</v>
      </c>
      <c r="D252">
        <v>93.9</v>
      </c>
      <c r="E252" t="s">
        <v>386</v>
      </c>
    </row>
    <row r="253" spans="1:5">
      <c r="A253" t="s">
        <v>250</v>
      </c>
      <c r="B253" t="s">
        <v>249</v>
      </c>
      <c r="C253" t="s">
        <v>408</v>
      </c>
      <c r="D253">
        <v>94.2</v>
      </c>
      <c r="E253" t="s">
        <v>386</v>
      </c>
    </row>
    <row r="254" spans="1:5">
      <c r="A254" t="s">
        <v>248</v>
      </c>
      <c r="B254" t="s">
        <v>247</v>
      </c>
      <c r="C254" t="s">
        <v>333</v>
      </c>
      <c r="D254">
        <v>90.800003000000004</v>
      </c>
      <c r="E254" t="s">
        <v>386</v>
      </c>
    </row>
    <row r="255" spans="1:5">
      <c r="A255" t="s">
        <v>248</v>
      </c>
      <c r="B255" t="s">
        <v>247</v>
      </c>
      <c r="C255" t="s">
        <v>334</v>
      </c>
      <c r="D255">
        <v>92.300003000000004</v>
      </c>
      <c r="E255" t="s">
        <v>386</v>
      </c>
    </row>
    <row r="256" spans="1:5">
      <c r="A256" t="s">
        <v>248</v>
      </c>
      <c r="B256" t="s">
        <v>247</v>
      </c>
      <c r="C256" t="s">
        <v>335</v>
      </c>
      <c r="D256">
        <v>93.5</v>
      </c>
      <c r="E256" t="s">
        <v>386</v>
      </c>
    </row>
    <row r="257" spans="1:5">
      <c r="A257" t="s">
        <v>248</v>
      </c>
      <c r="B257" t="s">
        <v>247</v>
      </c>
      <c r="C257" t="s">
        <v>336</v>
      </c>
      <c r="D257">
        <v>94.099997999999999</v>
      </c>
      <c r="E257" t="s">
        <v>386</v>
      </c>
    </row>
    <row r="258" spans="1:5">
      <c r="A258" t="s">
        <v>248</v>
      </c>
      <c r="B258" t="s">
        <v>247</v>
      </c>
      <c r="C258" t="s">
        <v>372</v>
      </c>
      <c r="D258">
        <v>92.1</v>
      </c>
      <c r="E258" t="s">
        <v>386</v>
      </c>
    </row>
    <row r="259" spans="1:5">
      <c r="A259" t="s">
        <v>248</v>
      </c>
      <c r="B259" t="s">
        <v>247</v>
      </c>
      <c r="C259" t="s">
        <v>408</v>
      </c>
      <c r="D259">
        <v>93.3</v>
      </c>
      <c r="E259" t="s">
        <v>386</v>
      </c>
    </row>
    <row r="260" spans="1:5">
      <c r="A260" t="s">
        <v>246</v>
      </c>
      <c r="B260" t="s">
        <v>245</v>
      </c>
      <c r="C260" t="s">
        <v>333</v>
      </c>
      <c r="D260">
        <v>93.5</v>
      </c>
      <c r="E260" t="s">
        <v>386</v>
      </c>
    </row>
    <row r="261" spans="1:5">
      <c r="A261" t="s">
        <v>246</v>
      </c>
      <c r="B261" t="s">
        <v>245</v>
      </c>
      <c r="C261" t="s">
        <v>334</v>
      </c>
      <c r="D261">
        <v>93.599997999999999</v>
      </c>
      <c r="E261" t="s">
        <v>386</v>
      </c>
    </row>
    <row r="262" spans="1:5">
      <c r="A262" t="s">
        <v>246</v>
      </c>
      <c r="B262" t="s">
        <v>245</v>
      </c>
      <c r="C262" t="s">
        <v>335</v>
      </c>
      <c r="D262">
        <v>93.900002000000001</v>
      </c>
      <c r="E262" t="s">
        <v>386</v>
      </c>
    </row>
    <row r="263" spans="1:5">
      <c r="A263" t="s">
        <v>246</v>
      </c>
      <c r="B263" t="s">
        <v>245</v>
      </c>
      <c r="C263" t="s">
        <v>336</v>
      </c>
      <c r="D263">
        <v>93.199996999999996</v>
      </c>
      <c r="E263" t="s">
        <v>386</v>
      </c>
    </row>
    <row r="264" spans="1:5">
      <c r="A264" t="s">
        <v>246</v>
      </c>
      <c r="B264" t="s">
        <v>245</v>
      </c>
      <c r="C264" t="s">
        <v>372</v>
      </c>
      <c r="D264">
        <v>92.1</v>
      </c>
      <c r="E264" t="s">
        <v>386</v>
      </c>
    </row>
    <row r="265" spans="1:5">
      <c r="A265" t="s">
        <v>246</v>
      </c>
      <c r="B265" t="s">
        <v>245</v>
      </c>
      <c r="C265" t="s">
        <v>408</v>
      </c>
      <c r="D265">
        <v>92.8</v>
      </c>
      <c r="E265" t="s">
        <v>386</v>
      </c>
    </row>
    <row r="266" spans="1:5">
      <c r="A266" t="s">
        <v>244</v>
      </c>
      <c r="B266" t="s">
        <v>243</v>
      </c>
      <c r="C266" t="s">
        <v>333</v>
      </c>
      <c r="D266">
        <v>94.699996999999996</v>
      </c>
      <c r="E266" t="s">
        <v>386</v>
      </c>
    </row>
    <row r="267" spans="1:5">
      <c r="A267" t="s">
        <v>244</v>
      </c>
      <c r="B267" t="s">
        <v>243</v>
      </c>
      <c r="C267" t="s">
        <v>334</v>
      </c>
      <c r="D267">
        <v>93.300003000000004</v>
      </c>
      <c r="E267" t="s">
        <v>386</v>
      </c>
    </row>
    <row r="268" spans="1:5">
      <c r="A268" t="s">
        <v>244</v>
      </c>
      <c r="B268" t="s">
        <v>243</v>
      </c>
      <c r="C268" t="s">
        <v>335</v>
      </c>
      <c r="D268">
        <v>94</v>
      </c>
      <c r="E268" t="s">
        <v>386</v>
      </c>
    </row>
    <row r="269" spans="1:5">
      <c r="A269" t="s">
        <v>244</v>
      </c>
      <c r="B269" t="s">
        <v>243</v>
      </c>
      <c r="C269" t="s">
        <v>336</v>
      </c>
      <c r="D269">
        <v>93.900002000000001</v>
      </c>
      <c r="E269" t="s">
        <v>386</v>
      </c>
    </row>
    <row r="270" spans="1:5">
      <c r="A270" t="s">
        <v>244</v>
      </c>
      <c r="B270" t="s">
        <v>243</v>
      </c>
      <c r="C270" t="s">
        <v>372</v>
      </c>
      <c r="D270">
        <v>93.7</v>
      </c>
      <c r="E270" t="s">
        <v>386</v>
      </c>
    </row>
    <row r="271" spans="1:5">
      <c r="A271" t="s">
        <v>244</v>
      </c>
      <c r="B271" t="s">
        <v>243</v>
      </c>
      <c r="C271" t="s">
        <v>408</v>
      </c>
      <c r="D271">
        <v>92.2</v>
      </c>
      <c r="E271" t="s">
        <v>386</v>
      </c>
    </row>
    <row r="272" spans="1:5">
      <c r="A272" t="s">
        <v>242</v>
      </c>
      <c r="B272" t="s">
        <v>241</v>
      </c>
      <c r="C272" t="s">
        <v>333</v>
      </c>
      <c r="D272">
        <v>91.900002000000001</v>
      </c>
      <c r="E272" t="s">
        <v>386</v>
      </c>
    </row>
    <row r="273" spans="1:5">
      <c r="A273" t="s">
        <v>242</v>
      </c>
      <c r="B273" t="s">
        <v>241</v>
      </c>
      <c r="C273" t="s">
        <v>334</v>
      </c>
      <c r="D273">
        <v>93.5</v>
      </c>
      <c r="E273" t="s">
        <v>386</v>
      </c>
    </row>
    <row r="274" spans="1:5">
      <c r="A274" t="s">
        <v>242</v>
      </c>
      <c r="B274" t="s">
        <v>241</v>
      </c>
      <c r="C274" t="s">
        <v>335</v>
      </c>
      <c r="D274">
        <v>93.5</v>
      </c>
      <c r="E274" t="s">
        <v>386</v>
      </c>
    </row>
    <row r="275" spans="1:5">
      <c r="A275" t="s">
        <v>242</v>
      </c>
      <c r="B275" t="s">
        <v>241</v>
      </c>
      <c r="C275" t="s">
        <v>336</v>
      </c>
      <c r="D275">
        <v>92.800003000000004</v>
      </c>
      <c r="E275" t="s">
        <v>386</v>
      </c>
    </row>
    <row r="276" spans="1:5">
      <c r="A276" t="s">
        <v>242</v>
      </c>
      <c r="B276" t="s">
        <v>241</v>
      </c>
      <c r="C276" t="s">
        <v>372</v>
      </c>
      <c r="D276">
        <v>91.1</v>
      </c>
      <c r="E276" t="s">
        <v>386</v>
      </c>
    </row>
    <row r="277" spans="1:5">
      <c r="A277" t="s">
        <v>242</v>
      </c>
      <c r="B277" t="s">
        <v>241</v>
      </c>
      <c r="C277" t="s">
        <v>408</v>
      </c>
      <c r="D277">
        <v>89.2</v>
      </c>
      <c r="E277" t="s">
        <v>386</v>
      </c>
    </row>
    <row r="278" spans="1:5">
      <c r="A278" t="s">
        <v>240</v>
      </c>
      <c r="B278" t="s">
        <v>239</v>
      </c>
      <c r="C278" t="s">
        <v>333</v>
      </c>
      <c r="D278">
        <v>67.400002000000001</v>
      </c>
      <c r="E278" t="s">
        <v>385</v>
      </c>
    </row>
    <row r="279" spans="1:5">
      <c r="A279" t="s">
        <v>240</v>
      </c>
      <c r="B279" t="s">
        <v>239</v>
      </c>
      <c r="C279" t="s">
        <v>334</v>
      </c>
      <c r="D279">
        <v>63.099997999999999</v>
      </c>
      <c r="E279" t="s">
        <v>385</v>
      </c>
    </row>
    <row r="280" spans="1:5">
      <c r="A280" t="s">
        <v>240</v>
      </c>
      <c r="B280" t="s">
        <v>239</v>
      </c>
      <c r="C280" t="s">
        <v>335</v>
      </c>
      <c r="D280">
        <v>63.099997999999999</v>
      </c>
      <c r="E280" t="s">
        <v>385</v>
      </c>
    </row>
    <row r="281" spans="1:5">
      <c r="A281" t="s">
        <v>240</v>
      </c>
      <c r="B281" t="s">
        <v>239</v>
      </c>
      <c r="C281" t="s">
        <v>336</v>
      </c>
      <c r="D281">
        <v>56.299999</v>
      </c>
      <c r="E281" t="s">
        <v>385</v>
      </c>
    </row>
    <row r="282" spans="1:5">
      <c r="A282" t="s">
        <v>240</v>
      </c>
      <c r="B282" t="s">
        <v>239</v>
      </c>
      <c r="C282" t="s">
        <v>372</v>
      </c>
      <c r="D282">
        <v>71.400000000000006</v>
      </c>
      <c r="E282" t="s">
        <v>385</v>
      </c>
    </row>
    <row r="283" spans="1:5">
      <c r="A283" t="s">
        <v>240</v>
      </c>
      <c r="B283" t="s">
        <v>239</v>
      </c>
      <c r="C283" t="s">
        <v>407</v>
      </c>
      <c r="D283">
        <v>79.2</v>
      </c>
      <c r="E283" t="s">
        <v>385</v>
      </c>
    </row>
    <row r="284" spans="1:5">
      <c r="A284" t="s">
        <v>238</v>
      </c>
      <c r="B284" t="s">
        <v>237</v>
      </c>
      <c r="C284" t="s">
        <v>333</v>
      </c>
      <c r="D284">
        <v>94.199996999999996</v>
      </c>
      <c r="E284" t="s">
        <v>386</v>
      </c>
    </row>
    <row r="285" spans="1:5">
      <c r="A285" t="s">
        <v>238</v>
      </c>
      <c r="B285" t="s">
        <v>237</v>
      </c>
      <c r="C285" t="s">
        <v>334</v>
      </c>
      <c r="D285">
        <v>92.400002000000001</v>
      </c>
      <c r="E285" t="s">
        <v>386</v>
      </c>
    </row>
    <row r="286" spans="1:5">
      <c r="A286" t="s">
        <v>238</v>
      </c>
      <c r="B286" t="s">
        <v>237</v>
      </c>
      <c r="C286" t="s">
        <v>335</v>
      </c>
      <c r="D286">
        <v>93.300003000000004</v>
      </c>
      <c r="E286" t="s">
        <v>386</v>
      </c>
    </row>
    <row r="287" spans="1:5">
      <c r="A287" t="s">
        <v>238</v>
      </c>
      <c r="B287" t="s">
        <v>237</v>
      </c>
      <c r="C287" t="s">
        <v>336</v>
      </c>
      <c r="D287">
        <v>92.800003000000004</v>
      </c>
      <c r="E287" t="s">
        <v>386</v>
      </c>
    </row>
    <row r="288" spans="1:5">
      <c r="A288" t="s">
        <v>238</v>
      </c>
      <c r="B288" t="s">
        <v>237</v>
      </c>
      <c r="C288" t="s">
        <v>372</v>
      </c>
      <c r="D288">
        <v>90.1</v>
      </c>
      <c r="E288" t="s">
        <v>386</v>
      </c>
    </row>
    <row r="289" spans="1:5">
      <c r="A289" t="s">
        <v>238</v>
      </c>
      <c r="B289" t="s">
        <v>237</v>
      </c>
      <c r="C289" t="s">
        <v>408</v>
      </c>
      <c r="D289">
        <v>91.2</v>
      </c>
      <c r="E289" t="s">
        <v>386</v>
      </c>
    </row>
    <row r="290" spans="1:5">
      <c r="A290" t="s">
        <v>236</v>
      </c>
      <c r="B290" t="s">
        <v>235</v>
      </c>
      <c r="C290" t="s">
        <v>333</v>
      </c>
      <c r="D290">
        <v>93</v>
      </c>
      <c r="E290" t="s">
        <v>386</v>
      </c>
    </row>
    <row r="291" spans="1:5">
      <c r="A291" t="s">
        <v>236</v>
      </c>
      <c r="B291" t="s">
        <v>235</v>
      </c>
      <c r="C291" t="s">
        <v>334</v>
      </c>
      <c r="D291">
        <v>93.5</v>
      </c>
      <c r="E291" t="s">
        <v>386</v>
      </c>
    </row>
    <row r="292" spans="1:5">
      <c r="A292" t="s">
        <v>236</v>
      </c>
      <c r="B292" t="s">
        <v>235</v>
      </c>
      <c r="C292" t="s">
        <v>335</v>
      </c>
      <c r="D292">
        <v>92.599997999999999</v>
      </c>
      <c r="E292" t="s">
        <v>386</v>
      </c>
    </row>
    <row r="293" spans="1:5">
      <c r="A293" t="s">
        <v>236</v>
      </c>
      <c r="B293" t="s">
        <v>235</v>
      </c>
      <c r="C293" t="s">
        <v>336</v>
      </c>
      <c r="D293">
        <v>93.199996999999996</v>
      </c>
      <c r="E293" t="s">
        <v>386</v>
      </c>
    </row>
    <row r="294" spans="1:5">
      <c r="A294" t="s">
        <v>236</v>
      </c>
      <c r="B294" t="s">
        <v>235</v>
      </c>
      <c r="C294" t="s">
        <v>372</v>
      </c>
      <c r="D294">
        <v>91.4</v>
      </c>
      <c r="E294" t="s">
        <v>386</v>
      </c>
    </row>
    <row r="295" spans="1:5">
      <c r="A295" t="s">
        <v>236</v>
      </c>
      <c r="B295" t="s">
        <v>235</v>
      </c>
      <c r="C295" t="s">
        <v>408</v>
      </c>
      <c r="D295">
        <v>93.7</v>
      </c>
      <c r="E295" t="s">
        <v>386</v>
      </c>
    </row>
    <row r="296" spans="1:5">
      <c r="A296" t="s">
        <v>234</v>
      </c>
      <c r="B296" t="s">
        <v>233</v>
      </c>
      <c r="C296" t="s">
        <v>333</v>
      </c>
      <c r="D296">
        <v>91.599997999999999</v>
      </c>
      <c r="E296" t="s">
        <v>386</v>
      </c>
    </row>
    <row r="297" spans="1:5">
      <c r="A297" t="s">
        <v>234</v>
      </c>
      <c r="B297" t="s">
        <v>233</v>
      </c>
      <c r="C297" t="s">
        <v>334</v>
      </c>
      <c r="D297">
        <v>92.599997999999999</v>
      </c>
      <c r="E297" t="s">
        <v>386</v>
      </c>
    </row>
    <row r="298" spans="1:5">
      <c r="A298" t="s">
        <v>234</v>
      </c>
      <c r="B298" t="s">
        <v>233</v>
      </c>
      <c r="C298" t="s">
        <v>335</v>
      </c>
      <c r="D298">
        <v>88.300003000000004</v>
      </c>
      <c r="E298" t="s">
        <v>386</v>
      </c>
    </row>
    <row r="299" spans="1:5">
      <c r="A299" t="s">
        <v>234</v>
      </c>
      <c r="B299" t="s">
        <v>233</v>
      </c>
      <c r="C299" t="s">
        <v>336</v>
      </c>
      <c r="D299">
        <v>92.400002000000001</v>
      </c>
      <c r="E299" t="s">
        <v>386</v>
      </c>
    </row>
    <row r="300" spans="1:5">
      <c r="A300" t="s">
        <v>234</v>
      </c>
      <c r="B300" t="s">
        <v>233</v>
      </c>
      <c r="C300" t="s">
        <v>372</v>
      </c>
      <c r="D300">
        <v>90.7</v>
      </c>
      <c r="E300" t="s">
        <v>386</v>
      </c>
    </row>
    <row r="301" spans="1:5">
      <c r="A301" t="s">
        <v>234</v>
      </c>
      <c r="B301" t="s">
        <v>233</v>
      </c>
      <c r="C301" t="s">
        <v>408</v>
      </c>
      <c r="D301">
        <v>90.7</v>
      </c>
      <c r="E301" t="s">
        <v>386</v>
      </c>
    </row>
    <row r="302" spans="1:5">
      <c r="A302" t="s">
        <v>232</v>
      </c>
      <c r="B302" t="s">
        <v>231</v>
      </c>
      <c r="C302" t="s">
        <v>333</v>
      </c>
      <c r="D302">
        <v>94</v>
      </c>
      <c r="E302" t="s">
        <v>386</v>
      </c>
    </row>
    <row r="303" spans="1:5">
      <c r="A303" t="s">
        <v>232</v>
      </c>
      <c r="B303" t="s">
        <v>231</v>
      </c>
      <c r="C303" t="s">
        <v>334</v>
      </c>
      <c r="D303">
        <v>93</v>
      </c>
      <c r="E303" t="s">
        <v>386</v>
      </c>
    </row>
    <row r="304" spans="1:5">
      <c r="A304" t="s">
        <v>232</v>
      </c>
      <c r="B304" t="s">
        <v>231</v>
      </c>
      <c r="C304" t="s">
        <v>335</v>
      </c>
      <c r="D304">
        <v>92</v>
      </c>
      <c r="E304" t="s">
        <v>386</v>
      </c>
    </row>
    <row r="305" spans="1:5">
      <c r="A305" t="s">
        <v>232</v>
      </c>
      <c r="B305" t="s">
        <v>231</v>
      </c>
      <c r="C305" t="s">
        <v>336</v>
      </c>
      <c r="D305">
        <v>92.800003000000004</v>
      </c>
      <c r="E305" t="s">
        <v>386</v>
      </c>
    </row>
    <row r="306" spans="1:5">
      <c r="A306" t="s">
        <v>232</v>
      </c>
      <c r="B306" t="s">
        <v>231</v>
      </c>
      <c r="C306" t="s">
        <v>372</v>
      </c>
      <c r="D306">
        <v>89.6</v>
      </c>
      <c r="E306" t="s">
        <v>386</v>
      </c>
    </row>
    <row r="307" spans="1:5">
      <c r="A307" t="s">
        <v>232</v>
      </c>
      <c r="B307" t="s">
        <v>231</v>
      </c>
      <c r="C307" t="s">
        <v>408</v>
      </c>
      <c r="D307">
        <v>90.4</v>
      </c>
      <c r="E307" t="s">
        <v>386</v>
      </c>
    </row>
    <row r="308" spans="1:5">
      <c r="A308" t="s">
        <v>230</v>
      </c>
      <c r="B308" t="s">
        <v>229</v>
      </c>
      <c r="C308" t="s">
        <v>333</v>
      </c>
      <c r="D308">
        <v>93.599997999999999</v>
      </c>
      <c r="E308" t="s">
        <v>385</v>
      </c>
    </row>
    <row r="309" spans="1:5">
      <c r="A309" t="s">
        <v>230</v>
      </c>
      <c r="B309" t="s">
        <v>229</v>
      </c>
      <c r="C309" t="s">
        <v>334</v>
      </c>
      <c r="D309">
        <v>92.699996999999996</v>
      </c>
      <c r="E309" t="s">
        <v>385</v>
      </c>
    </row>
    <row r="310" spans="1:5">
      <c r="A310" t="s">
        <v>230</v>
      </c>
      <c r="B310" t="s">
        <v>229</v>
      </c>
      <c r="C310" t="s">
        <v>335</v>
      </c>
      <c r="D310">
        <v>89.800003000000004</v>
      </c>
      <c r="E310" t="s">
        <v>385</v>
      </c>
    </row>
    <row r="311" spans="1:5">
      <c r="A311" t="s">
        <v>230</v>
      </c>
      <c r="B311" t="s">
        <v>229</v>
      </c>
      <c r="C311" t="s">
        <v>336</v>
      </c>
      <c r="D311">
        <v>89</v>
      </c>
      <c r="E311" t="s">
        <v>385</v>
      </c>
    </row>
    <row r="312" spans="1:5">
      <c r="A312" t="s">
        <v>230</v>
      </c>
      <c r="B312" t="s">
        <v>229</v>
      </c>
      <c r="C312" t="s">
        <v>372</v>
      </c>
      <c r="D312">
        <v>88.3</v>
      </c>
      <c r="E312" t="s">
        <v>385</v>
      </c>
    </row>
    <row r="313" spans="1:5">
      <c r="A313" t="s">
        <v>230</v>
      </c>
      <c r="B313" t="s">
        <v>229</v>
      </c>
      <c r="C313" t="s">
        <v>408</v>
      </c>
      <c r="D313">
        <v>89.1</v>
      </c>
      <c r="E313" t="s">
        <v>385</v>
      </c>
    </row>
    <row r="314" spans="1:5">
      <c r="A314" t="s">
        <v>228</v>
      </c>
      <c r="B314" t="s">
        <v>227</v>
      </c>
      <c r="C314" t="s">
        <v>333</v>
      </c>
      <c r="D314">
        <v>94.599997999999999</v>
      </c>
      <c r="E314" t="s">
        <v>385</v>
      </c>
    </row>
    <row r="315" spans="1:5">
      <c r="A315" t="s">
        <v>228</v>
      </c>
      <c r="B315" t="s">
        <v>227</v>
      </c>
      <c r="C315" t="s">
        <v>334</v>
      </c>
      <c r="D315">
        <v>94.699996999999996</v>
      </c>
      <c r="E315" t="s">
        <v>385</v>
      </c>
    </row>
    <row r="316" spans="1:5">
      <c r="A316" t="s">
        <v>228</v>
      </c>
      <c r="B316" t="s">
        <v>227</v>
      </c>
      <c r="C316" t="s">
        <v>335</v>
      </c>
      <c r="D316">
        <v>92.599997999999999</v>
      </c>
      <c r="E316" t="s">
        <v>385</v>
      </c>
    </row>
    <row r="317" spans="1:5">
      <c r="A317" t="s">
        <v>228</v>
      </c>
      <c r="B317" t="s">
        <v>227</v>
      </c>
      <c r="C317" t="s">
        <v>336</v>
      </c>
      <c r="D317">
        <v>93.699996999999996</v>
      </c>
      <c r="E317" t="s">
        <v>385</v>
      </c>
    </row>
    <row r="318" spans="1:5">
      <c r="A318" t="s">
        <v>228</v>
      </c>
      <c r="B318" t="s">
        <v>227</v>
      </c>
      <c r="C318" t="s">
        <v>372</v>
      </c>
      <c r="D318">
        <v>91.4</v>
      </c>
      <c r="E318" t="s">
        <v>385</v>
      </c>
    </row>
    <row r="319" spans="1:5">
      <c r="A319" t="s">
        <v>228</v>
      </c>
      <c r="B319" t="s">
        <v>227</v>
      </c>
      <c r="C319" t="s">
        <v>408</v>
      </c>
      <c r="D319">
        <v>91.4</v>
      </c>
      <c r="E319" t="s">
        <v>385</v>
      </c>
    </row>
    <row r="320" spans="1:5">
      <c r="A320" t="s">
        <v>226</v>
      </c>
      <c r="B320" t="s">
        <v>225</v>
      </c>
      <c r="C320" t="s">
        <v>333</v>
      </c>
      <c r="D320">
        <v>92.900002000000001</v>
      </c>
      <c r="E320" t="s">
        <v>386</v>
      </c>
    </row>
    <row r="321" spans="1:5">
      <c r="A321" t="s">
        <v>226</v>
      </c>
      <c r="B321" t="s">
        <v>225</v>
      </c>
      <c r="C321" t="s">
        <v>334</v>
      </c>
      <c r="D321">
        <v>94.099997999999999</v>
      </c>
      <c r="E321" t="s">
        <v>386</v>
      </c>
    </row>
    <row r="322" spans="1:5">
      <c r="A322" t="s">
        <v>226</v>
      </c>
      <c r="B322" t="s">
        <v>225</v>
      </c>
      <c r="C322" t="s">
        <v>335</v>
      </c>
      <c r="D322">
        <v>93.800003000000004</v>
      </c>
      <c r="E322" t="s">
        <v>386</v>
      </c>
    </row>
    <row r="323" spans="1:5">
      <c r="A323" t="s">
        <v>226</v>
      </c>
      <c r="B323" t="s">
        <v>225</v>
      </c>
      <c r="C323" t="s">
        <v>336</v>
      </c>
      <c r="D323">
        <v>94.099997999999999</v>
      </c>
      <c r="E323" t="s">
        <v>386</v>
      </c>
    </row>
    <row r="324" spans="1:5">
      <c r="A324" t="s">
        <v>226</v>
      </c>
      <c r="B324" t="s">
        <v>225</v>
      </c>
      <c r="C324" t="s">
        <v>372</v>
      </c>
      <c r="D324">
        <v>93.3</v>
      </c>
      <c r="E324" t="s">
        <v>386</v>
      </c>
    </row>
    <row r="325" spans="1:5">
      <c r="A325" t="s">
        <v>226</v>
      </c>
      <c r="B325" t="s">
        <v>225</v>
      </c>
      <c r="C325" t="s">
        <v>408</v>
      </c>
      <c r="D325">
        <v>92.4</v>
      </c>
      <c r="E325" t="s">
        <v>386</v>
      </c>
    </row>
    <row r="326" spans="1:5">
      <c r="A326" t="s">
        <v>224</v>
      </c>
      <c r="B326" t="s">
        <v>223</v>
      </c>
      <c r="C326" t="s">
        <v>333</v>
      </c>
      <c r="D326">
        <v>87.800003000000004</v>
      </c>
      <c r="E326" t="s">
        <v>385</v>
      </c>
    </row>
    <row r="327" spans="1:5">
      <c r="A327" t="s">
        <v>224</v>
      </c>
      <c r="B327" t="s">
        <v>223</v>
      </c>
      <c r="C327" t="s">
        <v>334</v>
      </c>
      <c r="D327">
        <v>88.5</v>
      </c>
      <c r="E327" t="s">
        <v>385</v>
      </c>
    </row>
    <row r="328" spans="1:5">
      <c r="A328" t="s">
        <v>224</v>
      </c>
      <c r="B328" t="s">
        <v>223</v>
      </c>
      <c r="C328" t="s">
        <v>335</v>
      </c>
      <c r="D328">
        <v>83.800003000000004</v>
      </c>
      <c r="E328" t="s">
        <v>385</v>
      </c>
    </row>
    <row r="329" spans="1:5">
      <c r="A329" t="s">
        <v>224</v>
      </c>
      <c r="B329" t="s">
        <v>223</v>
      </c>
      <c r="C329" t="s">
        <v>336</v>
      </c>
      <c r="D329">
        <v>81.5</v>
      </c>
      <c r="E329" t="s">
        <v>385</v>
      </c>
    </row>
    <row r="330" spans="1:5">
      <c r="A330" t="s">
        <v>224</v>
      </c>
      <c r="B330" t="s">
        <v>223</v>
      </c>
      <c r="C330" t="s">
        <v>372</v>
      </c>
      <c r="D330">
        <v>79.2</v>
      </c>
      <c r="E330" t="s">
        <v>385</v>
      </c>
    </row>
    <row r="331" spans="1:5">
      <c r="A331" t="s">
        <v>224</v>
      </c>
      <c r="B331" t="s">
        <v>223</v>
      </c>
      <c r="C331" t="s">
        <v>408</v>
      </c>
      <c r="D331">
        <v>77.099999999999994</v>
      </c>
      <c r="E331" t="s">
        <v>385</v>
      </c>
    </row>
    <row r="332" spans="1:5">
      <c r="A332" t="s">
        <v>222</v>
      </c>
      <c r="B332" t="s">
        <v>221</v>
      </c>
      <c r="C332" t="s">
        <v>333</v>
      </c>
      <c r="D332">
        <v>93.800003000000004</v>
      </c>
      <c r="E332" t="s">
        <v>385</v>
      </c>
    </row>
    <row r="333" spans="1:5">
      <c r="A333" t="s">
        <v>222</v>
      </c>
      <c r="B333" t="s">
        <v>221</v>
      </c>
      <c r="C333" t="s">
        <v>334</v>
      </c>
      <c r="D333">
        <v>93.099997999999999</v>
      </c>
      <c r="E333" t="s">
        <v>385</v>
      </c>
    </row>
    <row r="334" spans="1:5">
      <c r="A334" t="s">
        <v>222</v>
      </c>
      <c r="B334" t="s">
        <v>221</v>
      </c>
      <c r="C334" t="s">
        <v>335</v>
      </c>
      <c r="D334">
        <v>92.199996999999996</v>
      </c>
      <c r="E334" t="s">
        <v>385</v>
      </c>
    </row>
    <row r="335" spans="1:5">
      <c r="A335" t="s">
        <v>222</v>
      </c>
      <c r="B335" t="s">
        <v>221</v>
      </c>
      <c r="C335" t="s">
        <v>336</v>
      </c>
      <c r="D335">
        <v>92</v>
      </c>
      <c r="E335" t="s">
        <v>385</v>
      </c>
    </row>
    <row r="336" spans="1:5">
      <c r="A336" t="s">
        <v>222</v>
      </c>
      <c r="B336" t="s">
        <v>221</v>
      </c>
      <c r="C336" t="s">
        <v>372</v>
      </c>
      <c r="D336">
        <v>92.1</v>
      </c>
      <c r="E336" t="s">
        <v>385</v>
      </c>
    </row>
    <row r="337" spans="1:5">
      <c r="A337" t="s">
        <v>222</v>
      </c>
      <c r="B337" t="s">
        <v>221</v>
      </c>
      <c r="C337" t="s">
        <v>408</v>
      </c>
      <c r="D337">
        <v>91.3</v>
      </c>
      <c r="E337" t="s">
        <v>385</v>
      </c>
    </row>
    <row r="338" spans="1:5">
      <c r="A338" t="s">
        <v>220</v>
      </c>
      <c r="B338" t="s">
        <v>219</v>
      </c>
      <c r="C338" t="s">
        <v>333</v>
      </c>
      <c r="D338">
        <v>93.099997999999999</v>
      </c>
      <c r="E338" t="s">
        <v>386</v>
      </c>
    </row>
    <row r="339" spans="1:5">
      <c r="A339" t="s">
        <v>220</v>
      </c>
      <c r="B339" t="s">
        <v>219</v>
      </c>
      <c r="C339" t="s">
        <v>334</v>
      </c>
      <c r="D339">
        <v>93</v>
      </c>
      <c r="E339" t="s">
        <v>386</v>
      </c>
    </row>
    <row r="340" spans="1:5">
      <c r="A340" t="s">
        <v>220</v>
      </c>
      <c r="B340" t="s">
        <v>219</v>
      </c>
      <c r="C340" t="s">
        <v>335</v>
      </c>
      <c r="D340">
        <v>93</v>
      </c>
      <c r="E340" t="s">
        <v>386</v>
      </c>
    </row>
    <row r="341" spans="1:5">
      <c r="A341" t="s">
        <v>220</v>
      </c>
      <c r="B341" t="s">
        <v>219</v>
      </c>
      <c r="C341" t="s">
        <v>336</v>
      </c>
      <c r="D341">
        <v>93.5</v>
      </c>
      <c r="E341" t="s">
        <v>386</v>
      </c>
    </row>
    <row r="342" spans="1:5">
      <c r="A342" t="s">
        <v>220</v>
      </c>
      <c r="B342" t="s">
        <v>219</v>
      </c>
      <c r="C342" t="s">
        <v>372</v>
      </c>
      <c r="D342">
        <v>93.3</v>
      </c>
      <c r="E342" t="s">
        <v>386</v>
      </c>
    </row>
    <row r="343" spans="1:5">
      <c r="A343" t="s">
        <v>220</v>
      </c>
      <c r="B343" t="s">
        <v>219</v>
      </c>
      <c r="C343" t="s">
        <v>408</v>
      </c>
      <c r="D343">
        <v>92.8</v>
      </c>
      <c r="E343" t="s">
        <v>386</v>
      </c>
    </row>
    <row r="344" spans="1:5">
      <c r="A344" t="s">
        <v>218</v>
      </c>
      <c r="B344" t="s">
        <v>217</v>
      </c>
      <c r="C344" t="s">
        <v>333</v>
      </c>
      <c r="D344">
        <v>94.5</v>
      </c>
      <c r="E344" t="s">
        <v>386</v>
      </c>
    </row>
    <row r="345" spans="1:5">
      <c r="A345" t="s">
        <v>218</v>
      </c>
      <c r="B345" t="s">
        <v>217</v>
      </c>
      <c r="C345" t="s">
        <v>334</v>
      </c>
      <c r="D345">
        <v>94.099997999999999</v>
      </c>
      <c r="E345" t="s">
        <v>386</v>
      </c>
    </row>
    <row r="346" spans="1:5">
      <c r="A346" t="s">
        <v>218</v>
      </c>
      <c r="B346" t="s">
        <v>217</v>
      </c>
      <c r="C346" t="s">
        <v>335</v>
      </c>
      <c r="D346">
        <v>94.099997999999999</v>
      </c>
      <c r="E346" t="s">
        <v>386</v>
      </c>
    </row>
    <row r="347" spans="1:5">
      <c r="A347" t="s">
        <v>218</v>
      </c>
      <c r="B347" t="s">
        <v>217</v>
      </c>
      <c r="C347" t="s">
        <v>336</v>
      </c>
      <c r="D347">
        <v>94.099997999999999</v>
      </c>
      <c r="E347" t="s">
        <v>386</v>
      </c>
    </row>
    <row r="348" spans="1:5">
      <c r="A348" t="s">
        <v>218</v>
      </c>
      <c r="B348" t="s">
        <v>217</v>
      </c>
      <c r="C348" t="s">
        <v>372</v>
      </c>
      <c r="D348">
        <v>94.3</v>
      </c>
      <c r="E348" t="s">
        <v>386</v>
      </c>
    </row>
    <row r="349" spans="1:5">
      <c r="A349" t="s">
        <v>218</v>
      </c>
      <c r="B349" t="s">
        <v>217</v>
      </c>
      <c r="C349" t="s">
        <v>408</v>
      </c>
      <c r="D349">
        <v>91.2</v>
      </c>
      <c r="E349" t="s">
        <v>386</v>
      </c>
    </row>
    <row r="350" spans="1:5">
      <c r="A350" t="s">
        <v>216</v>
      </c>
      <c r="B350" t="s">
        <v>215</v>
      </c>
      <c r="C350" t="s">
        <v>333</v>
      </c>
      <c r="D350">
        <v>92.900002000000001</v>
      </c>
      <c r="E350" t="s">
        <v>387</v>
      </c>
    </row>
    <row r="351" spans="1:5">
      <c r="A351" t="s">
        <v>216</v>
      </c>
      <c r="B351" t="s">
        <v>215</v>
      </c>
      <c r="C351" t="s">
        <v>334</v>
      </c>
      <c r="D351">
        <v>91.400002000000001</v>
      </c>
      <c r="E351" t="s">
        <v>387</v>
      </c>
    </row>
    <row r="352" spans="1:5">
      <c r="A352" t="s">
        <v>216</v>
      </c>
      <c r="B352" t="s">
        <v>215</v>
      </c>
      <c r="C352" t="s">
        <v>335</v>
      </c>
      <c r="D352">
        <v>92.400002000000001</v>
      </c>
      <c r="E352" t="s">
        <v>387</v>
      </c>
    </row>
    <row r="353" spans="1:5">
      <c r="A353" t="s">
        <v>216</v>
      </c>
      <c r="B353" t="s">
        <v>215</v>
      </c>
      <c r="C353" t="s">
        <v>336</v>
      </c>
      <c r="D353">
        <v>91.300003000000004</v>
      </c>
      <c r="E353" t="s">
        <v>387</v>
      </c>
    </row>
    <row r="354" spans="1:5">
      <c r="A354" t="s">
        <v>216</v>
      </c>
      <c r="B354" t="s">
        <v>215</v>
      </c>
      <c r="C354" t="s">
        <v>372</v>
      </c>
      <c r="D354">
        <v>92.9</v>
      </c>
      <c r="E354" t="s">
        <v>387</v>
      </c>
    </row>
    <row r="355" spans="1:5">
      <c r="A355" t="s">
        <v>216</v>
      </c>
      <c r="B355" t="s">
        <v>215</v>
      </c>
      <c r="C355" t="s">
        <v>408</v>
      </c>
      <c r="D355">
        <v>92.1</v>
      </c>
      <c r="E355" t="s">
        <v>387</v>
      </c>
    </row>
    <row r="356" spans="1:5">
      <c r="A356" t="s">
        <v>214</v>
      </c>
      <c r="B356" t="s">
        <v>213</v>
      </c>
      <c r="C356" t="s">
        <v>333</v>
      </c>
      <c r="D356">
        <v>92.099997999999999</v>
      </c>
      <c r="E356" t="s">
        <v>386</v>
      </c>
    </row>
    <row r="357" spans="1:5">
      <c r="A357" t="s">
        <v>214</v>
      </c>
      <c r="B357" t="s">
        <v>213</v>
      </c>
      <c r="C357" t="s">
        <v>334</v>
      </c>
      <c r="D357">
        <v>92.400002000000001</v>
      </c>
      <c r="E357" t="s">
        <v>386</v>
      </c>
    </row>
    <row r="358" spans="1:5">
      <c r="A358" t="s">
        <v>214</v>
      </c>
      <c r="B358" t="s">
        <v>213</v>
      </c>
      <c r="C358" t="s">
        <v>335</v>
      </c>
      <c r="D358">
        <v>91.5</v>
      </c>
      <c r="E358" t="s">
        <v>386</v>
      </c>
    </row>
    <row r="359" spans="1:5">
      <c r="A359" t="s">
        <v>214</v>
      </c>
      <c r="B359" t="s">
        <v>213</v>
      </c>
      <c r="C359" t="s">
        <v>336</v>
      </c>
      <c r="D359">
        <v>92.300003000000004</v>
      </c>
      <c r="E359" t="s">
        <v>386</v>
      </c>
    </row>
    <row r="360" spans="1:5">
      <c r="A360" t="s">
        <v>214</v>
      </c>
      <c r="B360" t="s">
        <v>213</v>
      </c>
      <c r="C360" t="s">
        <v>372</v>
      </c>
      <c r="D360">
        <v>89.9</v>
      </c>
      <c r="E360" t="s">
        <v>386</v>
      </c>
    </row>
    <row r="361" spans="1:5">
      <c r="A361" t="s">
        <v>214</v>
      </c>
      <c r="B361" t="s">
        <v>213</v>
      </c>
      <c r="C361" t="s">
        <v>408</v>
      </c>
      <c r="D361">
        <v>91</v>
      </c>
      <c r="E361" t="s">
        <v>386</v>
      </c>
    </row>
    <row r="362" spans="1:5">
      <c r="A362" t="s">
        <v>212</v>
      </c>
      <c r="B362" t="s">
        <v>211</v>
      </c>
      <c r="C362" t="s">
        <v>333</v>
      </c>
      <c r="D362">
        <v>92.599997999999999</v>
      </c>
      <c r="E362" t="s">
        <v>387</v>
      </c>
    </row>
    <row r="363" spans="1:5">
      <c r="A363" t="s">
        <v>212</v>
      </c>
      <c r="B363" t="s">
        <v>211</v>
      </c>
      <c r="C363" t="s">
        <v>334</v>
      </c>
      <c r="D363">
        <v>92.699996999999996</v>
      </c>
      <c r="E363" t="s">
        <v>387</v>
      </c>
    </row>
    <row r="364" spans="1:5">
      <c r="A364" t="s">
        <v>212</v>
      </c>
      <c r="B364" t="s">
        <v>211</v>
      </c>
      <c r="C364" t="s">
        <v>335</v>
      </c>
      <c r="D364">
        <v>92.699996999999996</v>
      </c>
      <c r="E364" t="s">
        <v>387</v>
      </c>
    </row>
    <row r="365" spans="1:5">
      <c r="A365" t="s">
        <v>212</v>
      </c>
      <c r="B365" t="s">
        <v>211</v>
      </c>
      <c r="C365" t="s">
        <v>336</v>
      </c>
      <c r="D365">
        <v>94.099997999999999</v>
      </c>
      <c r="E365" t="s">
        <v>387</v>
      </c>
    </row>
    <row r="366" spans="1:5">
      <c r="A366" t="s">
        <v>212</v>
      </c>
      <c r="B366" t="s">
        <v>211</v>
      </c>
      <c r="C366" t="s">
        <v>372</v>
      </c>
      <c r="D366">
        <v>92.3</v>
      </c>
      <c r="E366" t="s">
        <v>387</v>
      </c>
    </row>
    <row r="367" spans="1:5">
      <c r="A367" t="s">
        <v>212</v>
      </c>
      <c r="B367" t="s">
        <v>211</v>
      </c>
      <c r="C367" t="s">
        <v>408</v>
      </c>
      <c r="D367">
        <v>91.2</v>
      </c>
      <c r="E367" t="s">
        <v>387</v>
      </c>
    </row>
    <row r="368" spans="1:5">
      <c r="A368" t="s">
        <v>210</v>
      </c>
      <c r="B368" t="s">
        <v>209</v>
      </c>
      <c r="C368" t="s">
        <v>333</v>
      </c>
      <c r="D368">
        <v>93</v>
      </c>
      <c r="E368" t="s">
        <v>386</v>
      </c>
    </row>
    <row r="369" spans="1:5">
      <c r="A369" t="s">
        <v>210</v>
      </c>
      <c r="B369" t="s">
        <v>209</v>
      </c>
      <c r="C369" t="s">
        <v>334</v>
      </c>
      <c r="D369">
        <v>92.599997999999999</v>
      </c>
      <c r="E369" t="s">
        <v>386</v>
      </c>
    </row>
    <row r="370" spans="1:5">
      <c r="A370" t="s">
        <v>210</v>
      </c>
      <c r="B370" t="s">
        <v>209</v>
      </c>
      <c r="C370" t="s">
        <v>335</v>
      </c>
      <c r="D370">
        <v>91.800003000000004</v>
      </c>
      <c r="E370" t="s">
        <v>386</v>
      </c>
    </row>
    <row r="371" spans="1:5">
      <c r="A371" t="s">
        <v>210</v>
      </c>
      <c r="B371" t="s">
        <v>209</v>
      </c>
      <c r="C371" t="s">
        <v>336</v>
      </c>
      <c r="D371">
        <v>94.199996999999996</v>
      </c>
      <c r="E371" t="s">
        <v>386</v>
      </c>
    </row>
    <row r="372" spans="1:5">
      <c r="A372" t="s">
        <v>210</v>
      </c>
      <c r="B372" t="s">
        <v>209</v>
      </c>
      <c r="C372" t="s">
        <v>372</v>
      </c>
      <c r="D372">
        <v>88.5</v>
      </c>
      <c r="E372" t="s">
        <v>386</v>
      </c>
    </row>
    <row r="373" spans="1:5">
      <c r="A373" t="s">
        <v>210</v>
      </c>
      <c r="B373" t="s">
        <v>209</v>
      </c>
      <c r="C373" t="s">
        <v>408</v>
      </c>
      <c r="D373">
        <v>91.9</v>
      </c>
      <c r="E373" t="s">
        <v>386</v>
      </c>
    </row>
    <row r="374" spans="1:5">
      <c r="A374" t="s">
        <v>208</v>
      </c>
      <c r="B374" t="s">
        <v>207</v>
      </c>
      <c r="C374" t="s">
        <v>333</v>
      </c>
      <c r="D374">
        <v>94.400002000000001</v>
      </c>
      <c r="E374" t="s">
        <v>386</v>
      </c>
    </row>
    <row r="375" spans="1:5">
      <c r="A375" t="s">
        <v>208</v>
      </c>
      <c r="B375" t="s">
        <v>207</v>
      </c>
      <c r="C375" t="s">
        <v>334</v>
      </c>
      <c r="D375">
        <v>92.900002000000001</v>
      </c>
      <c r="E375" t="s">
        <v>386</v>
      </c>
    </row>
    <row r="376" spans="1:5">
      <c r="A376" t="s">
        <v>208</v>
      </c>
      <c r="B376" t="s">
        <v>207</v>
      </c>
      <c r="C376" t="s">
        <v>335</v>
      </c>
      <c r="D376">
        <v>93.300003000000004</v>
      </c>
      <c r="E376" t="s">
        <v>386</v>
      </c>
    </row>
    <row r="377" spans="1:5">
      <c r="A377" t="s">
        <v>208</v>
      </c>
      <c r="B377" t="s">
        <v>207</v>
      </c>
      <c r="C377" t="s">
        <v>336</v>
      </c>
      <c r="D377">
        <v>94.300003000000004</v>
      </c>
      <c r="E377" t="s">
        <v>386</v>
      </c>
    </row>
    <row r="378" spans="1:5">
      <c r="A378" t="s">
        <v>208</v>
      </c>
      <c r="B378" t="s">
        <v>207</v>
      </c>
      <c r="C378" t="s">
        <v>372</v>
      </c>
      <c r="D378">
        <v>94.5</v>
      </c>
      <c r="E378" t="s">
        <v>386</v>
      </c>
    </row>
    <row r="379" spans="1:5">
      <c r="A379" t="s">
        <v>208</v>
      </c>
      <c r="B379" t="s">
        <v>207</v>
      </c>
      <c r="C379" t="s">
        <v>408</v>
      </c>
      <c r="D379">
        <v>94.8</v>
      </c>
      <c r="E379" t="s">
        <v>386</v>
      </c>
    </row>
    <row r="380" spans="1:5">
      <c r="A380" t="s">
        <v>206</v>
      </c>
      <c r="B380" t="s">
        <v>205</v>
      </c>
      <c r="C380" t="s">
        <v>333</v>
      </c>
      <c r="D380">
        <v>94.400002000000001</v>
      </c>
      <c r="E380" t="s">
        <v>386</v>
      </c>
    </row>
    <row r="381" spans="1:5">
      <c r="A381" t="s">
        <v>206</v>
      </c>
      <c r="B381" t="s">
        <v>205</v>
      </c>
      <c r="C381" t="s">
        <v>334</v>
      </c>
      <c r="D381">
        <v>94.300003000000004</v>
      </c>
      <c r="E381" t="s">
        <v>386</v>
      </c>
    </row>
    <row r="382" spans="1:5">
      <c r="A382" t="s">
        <v>206</v>
      </c>
      <c r="B382" t="s">
        <v>205</v>
      </c>
      <c r="C382" t="s">
        <v>335</v>
      </c>
      <c r="D382">
        <v>92.099997999999999</v>
      </c>
      <c r="E382" t="s">
        <v>386</v>
      </c>
    </row>
    <row r="383" spans="1:5">
      <c r="A383" t="s">
        <v>206</v>
      </c>
      <c r="B383" t="s">
        <v>205</v>
      </c>
      <c r="C383" t="s">
        <v>336</v>
      </c>
      <c r="D383">
        <v>91.599997999999999</v>
      </c>
      <c r="E383" t="s">
        <v>386</v>
      </c>
    </row>
    <row r="384" spans="1:5">
      <c r="A384" t="s">
        <v>206</v>
      </c>
      <c r="B384" t="s">
        <v>205</v>
      </c>
      <c r="C384" t="s">
        <v>372</v>
      </c>
      <c r="D384">
        <v>92.3</v>
      </c>
      <c r="E384" t="s">
        <v>386</v>
      </c>
    </row>
    <row r="385" spans="1:5">
      <c r="A385" t="s">
        <v>206</v>
      </c>
      <c r="B385" t="s">
        <v>205</v>
      </c>
      <c r="C385" t="s">
        <v>408</v>
      </c>
      <c r="D385">
        <v>91.4</v>
      </c>
      <c r="E385" t="s">
        <v>386</v>
      </c>
    </row>
    <row r="386" spans="1:5">
      <c r="A386" t="s">
        <v>204</v>
      </c>
      <c r="B386" t="s">
        <v>203</v>
      </c>
      <c r="C386" t="s">
        <v>333</v>
      </c>
      <c r="D386">
        <v>92.800003000000004</v>
      </c>
      <c r="E386" t="s">
        <v>386</v>
      </c>
    </row>
    <row r="387" spans="1:5">
      <c r="A387" t="s">
        <v>204</v>
      </c>
      <c r="B387" t="s">
        <v>203</v>
      </c>
      <c r="C387" t="s">
        <v>334</v>
      </c>
      <c r="D387">
        <v>93.800003000000004</v>
      </c>
      <c r="E387" t="s">
        <v>386</v>
      </c>
    </row>
    <row r="388" spans="1:5">
      <c r="A388" t="s">
        <v>204</v>
      </c>
      <c r="B388" t="s">
        <v>203</v>
      </c>
      <c r="C388" t="s">
        <v>335</v>
      </c>
      <c r="D388">
        <v>93.099997999999999</v>
      </c>
      <c r="E388" t="s">
        <v>386</v>
      </c>
    </row>
    <row r="389" spans="1:5">
      <c r="A389" t="s">
        <v>204</v>
      </c>
      <c r="B389" t="s">
        <v>203</v>
      </c>
      <c r="C389" t="s">
        <v>336</v>
      </c>
      <c r="D389">
        <v>92.900002000000001</v>
      </c>
      <c r="E389" t="s">
        <v>386</v>
      </c>
    </row>
    <row r="390" spans="1:5">
      <c r="A390" t="s">
        <v>204</v>
      </c>
      <c r="B390" t="s">
        <v>203</v>
      </c>
      <c r="C390" t="s">
        <v>372</v>
      </c>
      <c r="D390">
        <v>92</v>
      </c>
      <c r="E390" t="s">
        <v>386</v>
      </c>
    </row>
    <row r="391" spans="1:5">
      <c r="A391" t="s">
        <v>204</v>
      </c>
      <c r="B391" t="s">
        <v>203</v>
      </c>
      <c r="C391" t="s">
        <v>408</v>
      </c>
      <c r="D391">
        <v>93.2</v>
      </c>
      <c r="E391" t="s">
        <v>386</v>
      </c>
    </row>
    <row r="392" spans="1:5">
      <c r="A392" t="s">
        <v>202</v>
      </c>
      <c r="B392" t="s">
        <v>201</v>
      </c>
      <c r="C392" t="s">
        <v>333</v>
      </c>
      <c r="D392">
        <v>94.5</v>
      </c>
      <c r="E392" t="s">
        <v>386</v>
      </c>
    </row>
    <row r="393" spans="1:5">
      <c r="A393" t="s">
        <v>202</v>
      </c>
      <c r="B393" t="s">
        <v>201</v>
      </c>
      <c r="C393" t="s">
        <v>334</v>
      </c>
      <c r="D393">
        <v>93.900002000000001</v>
      </c>
      <c r="E393" t="s">
        <v>386</v>
      </c>
    </row>
    <row r="394" spans="1:5">
      <c r="A394" t="s">
        <v>202</v>
      </c>
      <c r="B394" t="s">
        <v>201</v>
      </c>
      <c r="C394" t="s">
        <v>335</v>
      </c>
      <c r="D394">
        <v>94.5</v>
      </c>
      <c r="E394" t="s">
        <v>386</v>
      </c>
    </row>
    <row r="395" spans="1:5">
      <c r="A395" t="s">
        <v>202</v>
      </c>
      <c r="B395" t="s">
        <v>201</v>
      </c>
      <c r="C395" t="s">
        <v>336</v>
      </c>
      <c r="D395">
        <v>93.300003000000004</v>
      </c>
      <c r="E395" t="s">
        <v>386</v>
      </c>
    </row>
    <row r="396" spans="1:5">
      <c r="A396" t="s">
        <v>202</v>
      </c>
      <c r="B396" t="s">
        <v>201</v>
      </c>
      <c r="C396" t="s">
        <v>409</v>
      </c>
      <c r="D396">
        <v>91.2</v>
      </c>
      <c r="E396" t="s">
        <v>386</v>
      </c>
    </row>
    <row r="397" spans="1:5">
      <c r="A397" t="s">
        <v>202</v>
      </c>
      <c r="B397" t="s">
        <v>201</v>
      </c>
      <c r="C397" t="s">
        <v>407</v>
      </c>
      <c r="D397">
        <v>91.9</v>
      </c>
      <c r="E397" t="s">
        <v>386</v>
      </c>
    </row>
    <row r="398" spans="1:5">
      <c r="A398" t="s">
        <v>200</v>
      </c>
      <c r="B398" t="s">
        <v>199</v>
      </c>
      <c r="C398" t="s">
        <v>333</v>
      </c>
      <c r="D398">
        <v>93.599997999999999</v>
      </c>
      <c r="E398" t="s">
        <v>386</v>
      </c>
    </row>
    <row r="399" spans="1:5">
      <c r="A399" t="s">
        <v>200</v>
      </c>
      <c r="B399" t="s">
        <v>199</v>
      </c>
      <c r="C399" t="s">
        <v>334</v>
      </c>
      <c r="D399">
        <v>92.599997999999999</v>
      </c>
      <c r="E399" t="s">
        <v>386</v>
      </c>
    </row>
    <row r="400" spans="1:5">
      <c r="A400" t="s">
        <v>200</v>
      </c>
      <c r="B400" t="s">
        <v>199</v>
      </c>
      <c r="C400" t="s">
        <v>335</v>
      </c>
      <c r="D400">
        <v>90.800003000000004</v>
      </c>
      <c r="E400" t="s">
        <v>386</v>
      </c>
    </row>
    <row r="401" spans="1:5">
      <c r="A401" t="s">
        <v>200</v>
      </c>
      <c r="B401" t="s">
        <v>199</v>
      </c>
      <c r="C401" t="s">
        <v>336</v>
      </c>
      <c r="D401">
        <v>92.900002000000001</v>
      </c>
      <c r="E401" t="s">
        <v>386</v>
      </c>
    </row>
    <row r="402" spans="1:5">
      <c r="A402" t="s">
        <v>200</v>
      </c>
      <c r="B402" t="s">
        <v>199</v>
      </c>
      <c r="C402" t="s">
        <v>372</v>
      </c>
      <c r="D402">
        <v>90.4</v>
      </c>
      <c r="E402" t="s">
        <v>386</v>
      </c>
    </row>
    <row r="403" spans="1:5">
      <c r="A403" t="s">
        <v>200</v>
      </c>
      <c r="B403" t="s">
        <v>199</v>
      </c>
      <c r="C403" t="s">
        <v>408</v>
      </c>
      <c r="D403">
        <v>90.5</v>
      </c>
      <c r="E403" t="s">
        <v>386</v>
      </c>
    </row>
    <row r="404" spans="1:5">
      <c r="A404" t="s">
        <v>198</v>
      </c>
      <c r="B404" t="s">
        <v>197</v>
      </c>
      <c r="C404" t="s">
        <v>333</v>
      </c>
      <c r="D404">
        <v>94.699996999999996</v>
      </c>
      <c r="E404" t="s">
        <v>385</v>
      </c>
    </row>
    <row r="405" spans="1:5">
      <c r="A405" t="s">
        <v>198</v>
      </c>
      <c r="B405" t="s">
        <v>197</v>
      </c>
      <c r="C405" t="s">
        <v>334</v>
      </c>
      <c r="D405">
        <v>94</v>
      </c>
      <c r="E405" t="s">
        <v>385</v>
      </c>
    </row>
    <row r="406" spans="1:5">
      <c r="A406" t="s">
        <v>198</v>
      </c>
      <c r="B406" t="s">
        <v>197</v>
      </c>
      <c r="C406" t="s">
        <v>335</v>
      </c>
      <c r="D406">
        <v>92.400002000000001</v>
      </c>
      <c r="E406" t="s">
        <v>385</v>
      </c>
    </row>
    <row r="407" spans="1:5">
      <c r="A407" t="s">
        <v>198</v>
      </c>
      <c r="B407" t="s">
        <v>197</v>
      </c>
      <c r="C407" t="s">
        <v>336</v>
      </c>
      <c r="D407">
        <v>93.699996999999996</v>
      </c>
      <c r="E407" t="s">
        <v>385</v>
      </c>
    </row>
    <row r="408" spans="1:5">
      <c r="A408" t="s">
        <v>198</v>
      </c>
      <c r="B408" t="s">
        <v>197</v>
      </c>
      <c r="C408" t="s">
        <v>372</v>
      </c>
      <c r="D408">
        <v>91.1</v>
      </c>
      <c r="E408" t="s">
        <v>385</v>
      </c>
    </row>
    <row r="409" spans="1:5">
      <c r="A409" t="s">
        <v>198</v>
      </c>
      <c r="B409" t="s">
        <v>197</v>
      </c>
      <c r="C409" t="s">
        <v>408</v>
      </c>
      <c r="D409">
        <v>92.7</v>
      </c>
      <c r="E409" t="s">
        <v>385</v>
      </c>
    </row>
    <row r="410" spans="1:5">
      <c r="A410" t="s">
        <v>196</v>
      </c>
      <c r="B410" t="s">
        <v>195</v>
      </c>
      <c r="C410" t="s">
        <v>333</v>
      </c>
      <c r="D410">
        <v>93.099997999999999</v>
      </c>
      <c r="E410" t="s">
        <v>386</v>
      </c>
    </row>
    <row r="411" spans="1:5">
      <c r="A411" t="s">
        <v>196</v>
      </c>
      <c r="B411" t="s">
        <v>195</v>
      </c>
      <c r="C411" t="s">
        <v>334</v>
      </c>
      <c r="D411">
        <v>93.800003000000004</v>
      </c>
      <c r="E411" t="s">
        <v>386</v>
      </c>
    </row>
    <row r="412" spans="1:5">
      <c r="A412" t="s">
        <v>196</v>
      </c>
      <c r="B412" t="s">
        <v>195</v>
      </c>
      <c r="C412" t="s">
        <v>335</v>
      </c>
      <c r="D412">
        <v>93.5</v>
      </c>
      <c r="E412" t="s">
        <v>386</v>
      </c>
    </row>
    <row r="413" spans="1:5">
      <c r="A413" t="s">
        <v>196</v>
      </c>
      <c r="B413" t="s">
        <v>195</v>
      </c>
      <c r="C413" t="s">
        <v>336</v>
      </c>
      <c r="D413">
        <v>93.900002000000001</v>
      </c>
      <c r="E413" t="s">
        <v>386</v>
      </c>
    </row>
    <row r="414" spans="1:5">
      <c r="A414" t="s">
        <v>196</v>
      </c>
      <c r="B414" t="s">
        <v>195</v>
      </c>
      <c r="C414" t="s">
        <v>372</v>
      </c>
      <c r="D414">
        <v>92.5</v>
      </c>
      <c r="E414" t="s">
        <v>386</v>
      </c>
    </row>
    <row r="415" spans="1:5">
      <c r="A415" t="s">
        <v>196</v>
      </c>
      <c r="B415" t="s">
        <v>195</v>
      </c>
      <c r="C415" t="s">
        <v>408</v>
      </c>
      <c r="D415">
        <v>92.1</v>
      </c>
      <c r="E415" t="s">
        <v>386</v>
      </c>
    </row>
    <row r="416" spans="1:5">
      <c r="A416" t="s">
        <v>194</v>
      </c>
      <c r="B416" t="s">
        <v>193</v>
      </c>
      <c r="C416" t="s">
        <v>333</v>
      </c>
      <c r="D416">
        <v>93.5</v>
      </c>
      <c r="E416" t="s">
        <v>386</v>
      </c>
    </row>
    <row r="417" spans="1:5">
      <c r="A417" t="s">
        <v>194</v>
      </c>
      <c r="B417" t="s">
        <v>193</v>
      </c>
      <c r="C417" t="s">
        <v>334</v>
      </c>
      <c r="D417">
        <v>93.699996999999996</v>
      </c>
      <c r="E417" t="s">
        <v>386</v>
      </c>
    </row>
    <row r="418" spans="1:5">
      <c r="A418" t="s">
        <v>194</v>
      </c>
      <c r="B418" t="s">
        <v>193</v>
      </c>
      <c r="C418" t="s">
        <v>335</v>
      </c>
      <c r="D418">
        <v>93</v>
      </c>
      <c r="E418" t="s">
        <v>386</v>
      </c>
    </row>
    <row r="419" spans="1:5">
      <c r="A419" t="s">
        <v>194</v>
      </c>
      <c r="B419" t="s">
        <v>193</v>
      </c>
      <c r="C419" t="s">
        <v>336</v>
      </c>
      <c r="D419">
        <v>93.199996999999996</v>
      </c>
      <c r="E419" t="s">
        <v>386</v>
      </c>
    </row>
    <row r="420" spans="1:5">
      <c r="A420" t="s">
        <v>194</v>
      </c>
      <c r="B420" t="s">
        <v>193</v>
      </c>
      <c r="C420" t="s">
        <v>372</v>
      </c>
      <c r="D420">
        <v>93.2</v>
      </c>
      <c r="E420" t="s">
        <v>386</v>
      </c>
    </row>
    <row r="421" spans="1:5">
      <c r="A421" t="s">
        <v>194</v>
      </c>
      <c r="B421" t="s">
        <v>193</v>
      </c>
      <c r="C421" t="s">
        <v>408</v>
      </c>
      <c r="D421">
        <v>92.4</v>
      </c>
      <c r="E421" t="s">
        <v>386</v>
      </c>
    </row>
    <row r="422" spans="1:5">
      <c r="A422" t="s">
        <v>192</v>
      </c>
      <c r="B422" t="s">
        <v>191</v>
      </c>
      <c r="C422" t="s">
        <v>333</v>
      </c>
      <c r="D422">
        <v>91.099997999999999</v>
      </c>
      <c r="E422" t="s">
        <v>386</v>
      </c>
    </row>
    <row r="423" spans="1:5">
      <c r="A423" t="s">
        <v>192</v>
      </c>
      <c r="B423" t="s">
        <v>191</v>
      </c>
      <c r="C423" t="s">
        <v>334</v>
      </c>
      <c r="D423">
        <v>92.400002000000001</v>
      </c>
      <c r="E423" t="s">
        <v>386</v>
      </c>
    </row>
    <row r="424" spans="1:5">
      <c r="A424" t="s">
        <v>192</v>
      </c>
      <c r="B424" t="s">
        <v>191</v>
      </c>
      <c r="C424" t="s">
        <v>335</v>
      </c>
      <c r="D424">
        <v>92</v>
      </c>
      <c r="E424" t="s">
        <v>386</v>
      </c>
    </row>
    <row r="425" spans="1:5">
      <c r="A425" t="s">
        <v>192</v>
      </c>
      <c r="B425" t="s">
        <v>191</v>
      </c>
      <c r="C425" t="s">
        <v>336</v>
      </c>
      <c r="D425">
        <v>94.300003000000004</v>
      </c>
      <c r="E425" t="s">
        <v>386</v>
      </c>
    </row>
    <row r="426" spans="1:5">
      <c r="A426" t="s">
        <v>192</v>
      </c>
      <c r="B426" t="s">
        <v>191</v>
      </c>
      <c r="C426" t="s">
        <v>372</v>
      </c>
      <c r="D426">
        <v>92.5</v>
      </c>
      <c r="E426" t="s">
        <v>386</v>
      </c>
    </row>
    <row r="427" spans="1:5">
      <c r="A427" t="s">
        <v>192</v>
      </c>
      <c r="B427" t="s">
        <v>191</v>
      </c>
      <c r="C427" t="s">
        <v>408</v>
      </c>
      <c r="D427">
        <v>92.9</v>
      </c>
      <c r="E427" t="s">
        <v>386</v>
      </c>
    </row>
    <row r="428" spans="1:5">
      <c r="A428" t="s">
        <v>190</v>
      </c>
      <c r="B428" t="s">
        <v>189</v>
      </c>
      <c r="C428" t="s">
        <v>333</v>
      </c>
      <c r="D428">
        <v>93.099997999999999</v>
      </c>
      <c r="E428" t="s">
        <v>386</v>
      </c>
    </row>
    <row r="429" spans="1:5">
      <c r="A429" t="s">
        <v>190</v>
      </c>
      <c r="B429" t="s">
        <v>189</v>
      </c>
      <c r="C429" t="s">
        <v>334</v>
      </c>
      <c r="D429">
        <v>92</v>
      </c>
      <c r="E429" t="s">
        <v>386</v>
      </c>
    </row>
    <row r="430" spans="1:5">
      <c r="A430" t="s">
        <v>190</v>
      </c>
      <c r="B430" t="s">
        <v>189</v>
      </c>
      <c r="C430" t="s">
        <v>335</v>
      </c>
      <c r="D430">
        <v>91.099997999999999</v>
      </c>
      <c r="E430" t="s">
        <v>386</v>
      </c>
    </row>
    <row r="431" spans="1:5">
      <c r="A431" t="s">
        <v>190</v>
      </c>
      <c r="B431" t="s">
        <v>189</v>
      </c>
      <c r="C431" t="s">
        <v>336</v>
      </c>
      <c r="D431">
        <v>93.199996999999996</v>
      </c>
      <c r="E431" t="s">
        <v>386</v>
      </c>
    </row>
    <row r="432" spans="1:5">
      <c r="A432" t="s">
        <v>190</v>
      </c>
      <c r="B432" t="s">
        <v>189</v>
      </c>
      <c r="C432" t="s">
        <v>372</v>
      </c>
      <c r="D432">
        <v>88.4</v>
      </c>
      <c r="E432" t="s">
        <v>386</v>
      </c>
    </row>
    <row r="433" spans="1:5">
      <c r="A433" t="s">
        <v>190</v>
      </c>
      <c r="B433" t="s">
        <v>189</v>
      </c>
      <c r="C433" t="s">
        <v>408</v>
      </c>
      <c r="D433">
        <v>91.3</v>
      </c>
      <c r="E433" t="s">
        <v>386</v>
      </c>
    </row>
    <row r="434" spans="1:5">
      <c r="A434" t="s">
        <v>188</v>
      </c>
      <c r="B434" t="s">
        <v>187</v>
      </c>
      <c r="C434" t="s">
        <v>333</v>
      </c>
      <c r="D434">
        <v>92.300003000000004</v>
      </c>
      <c r="E434" t="s">
        <v>387</v>
      </c>
    </row>
    <row r="435" spans="1:5">
      <c r="A435" t="s">
        <v>188</v>
      </c>
      <c r="B435" t="s">
        <v>187</v>
      </c>
      <c r="C435" t="s">
        <v>334</v>
      </c>
      <c r="D435">
        <v>93.300003000000004</v>
      </c>
      <c r="E435" t="s">
        <v>387</v>
      </c>
    </row>
    <row r="436" spans="1:5">
      <c r="A436" t="s">
        <v>188</v>
      </c>
      <c r="B436" t="s">
        <v>187</v>
      </c>
      <c r="C436" t="s">
        <v>335</v>
      </c>
      <c r="D436">
        <v>92.400002000000001</v>
      </c>
      <c r="E436" t="s">
        <v>387</v>
      </c>
    </row>
    <row r="437" spans="1:5">
      <c r="A437" t="s">
        <v>188</v>
      </c>
      <c r="B437" t="s">
        <v>187</v>
      </c>
      <c r="C437" t="s">
        <v>336</v>
      </c>
      <c r="D437">
        <v>93.599997999999999</v>
      </c>
      <c r="E437" t="s">
        <v>387</v>
      </c>
    </row>
    <row r="438" spans="1:5">
      <c r="A438" t="s">
        <v>188</v>
      </c>
      <c r="B438" t="s">
        <v>187</v>
      </c>
      <c r="C438" t="s">
        <v>372</v>
      </c>
      <c r="D438">
        <v>92.2</v>
      </c>
      <c r="E438" t="s">
        <v>387</v>
      </c>
    </row>
    <row r="439" spans="1:5">
      <c r="A439" s="83" t="s">
        <v>188</v>
      </c>
      <c r="B439" s="83" t="s">
        <v>187</v>
      </c>
      <c r="C439" s="83" t="s">
        <v>408</v>
      </c>
      <c r="D439" s="83">
        <v>92</v>
      </c>
      <c r="E439" s="83" t="s">
        <v>387</v>
      </c>
    </row>
    <row r="440" spans="1:5">
      <c r="A440" t="s">
        <v>186</v>
      </c>
      <c r="B440" t="s">
        <v>185</v>
      </c>
      <c r="C440" t="s">
        <v>333</v>
      </c>
      <c r="D440">
        <v>94.199996999999996</v>
      </c>
      <c r="E440" t="s">
        <v>386</v>
      </c>
    </row>
    <row r="441" spans="1:5">
      <c r="A441" t="s">
        <v>186</v>
      </c>
      <c r="B441" t="s">
        <v>185</v>
      </c>
      <c r="C441" t="s">
        <v>334</v>
      </c>
      <c r="D441">
        <v>93.599997999999999</v>
      </c>
      <c r="E441" t="s">
        <v>386</v>
      </c>
    </row>
    <row r="442" spans="1:5">
      <c r="A442" t="s">
        <v>186</v>
      </c>
      <c r="B442" t="s">
        <v>185</v>
      </c>
      <c r="C442" t="s">
        <v>335</v>
      </c>
      <c r="D442">
        <v>92</v>
      </c>
      <c r="E442" t="s">
        <v>386</v>
      </c>
    </row>
    <row r="443" spans="1:5">
      <c r="A443" t="s">
        <v>186</v>
      </c>
      <c r="B443" t="s">
        <v>185</v>
      </c>
      <c r="C443" t="s">
        <v>336</v>
      </c>
      <c r="D443">
        <v>94.400002000000001</v>
      </c>
      <c r="E443" t="s">
        <v>386</v>
      </c>
    </row>
    <row r="444" spans="1:5">
      <c r="A444" t="s">
        <v>186</v>
      </c>
      <c r="B444" t="s">
        <v>185</v>
      </c>
      <c r="C444" t="s">
        <v>372</v>
      </c>
      <c r="D444">
        <v>91</v>
      </c>
      <c r="E444" t="s">
        <v>386</v>
      </c>
    </row>
    <row r="445" spans="1:5">
      <c r="A445" t="s">
        <v>186</v>
      </c>
      <c r="B445" t="s">
        <v>185</v>
      </c>
      <c r="C445" t="s">
        <v>408</v>
      </c>
      <c r="D445">
        <v>91</v>
      </c>
      <c r="E445" t="s">
        <v>386</v>
      </c>
    </row>
    <row r="446" spans="1:5">
      <c r="A446" t="s">
        <v>184</v>
      </c>
      <c r="B446" t="s">
        <v>183</v>
      </c>
      <c r="C446" t="s">
        <v>333</v>
      </c>
      <c r="D446">
        <v>93.099997999999999</v>
      </c>
      <c r="E446" t="s">
        <v>386</v>
      </c>
    </row>
    <row r="447" spans="1:5">
      <c r="A447" t="s">
        <v>184</v>
      </c>
      <c r="B447" t="s">
        <v>183</v>
      </c>
      <c r="C447" t="s">
        <v>334</v>
      </c>
      <c r="D447">
        <v>91.400002000000001</v>
      </c>
      <c r="E447" t="s">
        <v>386</v>
      </c>
    </row>
    <row r="448" spans="1:5">
      <c r="A448" t="s">
        <v>184</v>
      </c>
      <c r="B448" t="s">
        <v>183</v>
      </c>
      <c r="C448" t="s">
        <v>335</v>
      </c>
      <c r="D448">
        <v>91.800003000000004</v>
      </c>
      <c r="E448" t="s">
        <v>386</v>
      </c>
    </row>
    <row r="449" spans="1:5">
      <c r="A449" t="s">
        <v>184</v>
      </c>
      <c r="B449" t="s">
        <v>183</v>
      </c>
      <c r="C449" t="s">
        <v>336</v>
      </c>
      <c r="D449">
        <v>92.5</v>
      </c>
      <c r="E449" t="s">
        <v>386</v>
      </c>
    </row>
    <row r="450" spans="1:5">
      <c r="A450" t="s">
        <v>184</v>
      </c>
      <c r="B450" t="s">
        <v>183</v>
      </c>
      <c r="C450" t="s">
        <v>372</v>
      </c>
      <c r="D450">
        <v>91.9</v>
      </c>
      <c r="E450" t="s">
        <v>386</v>
      </c>
    </row>
    <row r="451" spans="1:5">
      <c r="A451" t="s">
        <v>184</v>
      </c>
      <c r="B451" t="s">
        <v>183</v>
      </c>
      <c r="C451" t="s">
        <v>408</v>
      </c>
      <c r="D451">
        <v>91.2</v>
      </c>
      <c r="E451" t="s">
        <v>386</v>
      </c>
    </row>
    <row r="452" spans="1:5">
      <c r="A452" t="s">
        <v>182</v>
      </c>
      <c r="B452" t="s">
        <v>181</v>
      </c>
      <c r="C452" t="s">
        <v>333</v>
      </c>
      <c r="D452">
        <v>93.199996999999996</v>
      </c>
      <c r="E452" t="s">
        <v>386</v>
      </c>
    </row>
    <row r="453" spans="1:5">
      <c r="A453" t="s">
        <v>182</v>
      </c>
      <c r="B453" t="s">
        <v>181</v>
      </c>
      <c r="C453" t="s">
        <v>334</v>
      </c>
      <c r="D453">
        <v>93.800003000000004</v>
      </c>
      <c r="E453" t="s">
        <v>386</v>
      </c>
    </row>
    <row r="454" spans="1:5">
      <c r="A454" t="s">
        <v>182</v>
      </c>
      <c r="B454" t="s">
        <v>181</v>
      </c>
      <c r="C454" t="s">
        <v>335</v>
      </c>
      <c r="D454">
        <v>91.800003000000004</v>
      </c>
      <c r="E454" t="s">
        <v>386</v>
      </c>
    </row>
    <row r="455" spans="1:5">
      <c r="A455" t="s">
        <v>182</v>
      </c>
      <c r="B455" t="s">
        <v>181</v>
      </c>
      <c r="C455" t="s">
        <v>336</v>
      </c>
      <c r="D455">
        <v>94.599997999999999</v>
      </c>
      <c r="E455" t="s">
        <v>386</v>
      </c>
    </row>
    <row r="456" spans="1:5">
      <c r="A456" t="s">
        <v>182</v>
      </c>
      <c r="B456" t="s">
        <v>181</v>
      </c>
      <c r="C456" t="s">
        <v>372</v>
      </c>
      <c r="D456">
        <v>91.7</v>
      </c>
      <c r="E456" t="s">
        <v>386</v>
      </c>
    </row>
    <row r="457" spans="1:5">
      <c r="A457" t="s">
        <v>182</v>
      </c>
      <c r="B457" t="s">
        <v>181</v>
      </c>
      <c r="C457" t="s">
        <v>408</v>
      </c>
      <c r="D457">
        <v>92.5</v>
      </c>
      <c r="E457" t="s">
        <v>386</v>
      </c>
    </row>
    <row r="458" spans="1:5">
      <c r="A458" t="s">
        <v>180</v>
      </c>
      <c r="B458" t="s">
        <v>179</v>
      </c>
      <c r="C458" t="s">
        <v>333</v>
      </c>
      <c r="D458">
        <v>91.699996999999996</v>
      </c>
      <c r="E458" t="s">
        <v>386</v>
      </c>
    </row>
    <row r="459" spans="1:5">
      <c r="A459" t="s">
        <v>180</v>
      </c>
      <c r="B459" t="s">
        <v>179</v>
      </c>
      <c r="C459" t="s">
        <v>334</v>
      </c>
      <c r="D459">
        <v>92.300003000000004</v>
      </c>
      <c r="E459" t="s">
        <v>386</v>
      </c>
    </row>
    <row r="460" spans="1:5">
      <c r="A460" t="s">
        <v>180</v>
      </c>
      <c r="B460" t="s">
        <v>179</v>
      </c>
      <c r="C460" t="s">
        <v>335</v>
      </c>
      <c r="D460">
        <v>91.099997999999999</v>
      </c>
      <c r="E460" t="s">
        <v>386</v>
      </c>
    </row>
    <row r="461" spans="1:5">
      <c r="A461" t="s">
        <v>180</v>
      </c>
      <c r="B461" t="s">
        <v>179</v>
      </c>
      <c r="C461" t="s">
        <v>336</v>
      </c>
      <c r="D461">
        <v>93.5</v>
      </c>
      <c r="E461" t="s">
        <v>386</v>
      </c>
    </row>
    <row r="462" spans="1:5">
      <c r="A462" t="s">
        <v>180</v>
      </c>
      <c r="B462" t="s">
        <v>179</v>
      </c>
      <c r="C462" t="s">
        <v>372</v>
      </c>
      <c r="D462">
        <v>91.5</v>
      </c>
      <c r="E462" t="s">
        <v>386</v>
      </c>
    </row>
    <row r="463" spans="1:5">
      <c r="A463" t="s">
        <v>180</v>
      </c>
      <c r="B463" t="s">
        <v>179</v>
      </c>
      <c r="C463" t="s">
        <v>408</v>
      </c>
      <c r="D463">
        <v>91</v>
      </c>
      <c r="E463" t="s">
        <v>386</v>
      </c>
    </row>
    <row r="464" spans="1:5">
      <c r="A464" t="s">
        <v>178</v>
      </c>
      <c r="B464" t="s">
        <v>177</v>
      </c>
      <c r="C464" t="s">
        <v>333</v>
      </c>
      <c r="D464">
        <v>93</v>
      </c>
      <c r="E464" t="s">
        <v>385</v>
      </c>
    </row>
    <row r="465" spans="1:5">
      <c r="A465" t="s">
        <v>178</v>
      </c>
      <c r="B465" t="s">
        <v>177</v>
      </c>
      <c r="C465" t="s">
        <v>334</v>
      </c>
      <c r="D465">
        <v>94.400002000000001</v>
      </c>
      <c r="E465" t="s">
        <v>385</v>
      </c>
    </row>
    <row r="466" spans="1:5">
      <c r="A466" t="s">
        <v>178</v>
      </c>
      <c r="B466" t="s">
        <v>177</v>
      </c>
      <c r="C466" t="s">
        <v>335</v>
      </c>
      <c r="D466">
        <v>93.800003000000004</v>
      </c>
      <c r="E466" t="s">
        <v>385</v>
      </c>
    </row>
    <row r="467" spans="1:5">
      <c r="A467" t="s">
        <v>178</v>
      </c>
      <c r="B467" t="s">
        <v>177</v>
      </c>
      <c r="C467" t="s">
        <v>336</v>
      </c>
      <c r="D467">
        <v>91</v>
      </c>
      <c r="E467" t="s">
        <v>385</v>
      </c>
    </row>
    <row r="468" spans="1:5">
      <c r="A468" t="s">
        <v>178</v>
      </c>
      <c r="B468" t="s">
        <v>177</v>
      </c>
      <c r="C468" t="s">
        <v>372</v>
      </c>
      <c r="D468">
        <v>91.7</v>
      </c>
      <c r="E468" t="s">
        <v>385</v>
      </c>
    </row>
    <row r="469" spans="1:5">
      <c r="A469" t="s">
        <v>178</v>
      </c>
      <c r="B469" t="s">
        <v>177</v>
      </c>
      <c r="C469" t="s">
        <v>408</v>
      </c>
      <c r="D469">
        <v>89.5</v>
      </c>
      <c r="E469" t="s">
        <v>385</v>
      </c>
    </row>
    <row r="470" spans="1:5">
      <c r="A470" t="s">
        <v>176</v>
      </c>
      <c r="B470" t="s">
        <v>175</v>
      </c>
      <c r="C470" t="s">
        <v>333</v>
      </c>
      <c r="D470">
        <v>92.400002000000001</v>
      </c>
      <c r="E470" t="s">
        <v>386</v>
      </c>
    </row>
    <row r="471" spans="1:5">
      <c r="A471" t="s">
        <v>176</v>
      </c>
      <c r="B471" t="s">
        <v>175</v>
      </c>
      <c r="C471" t="s">
        <v>334</v>
      </c>
      <c r="D471">
        <v>94.199996999999996</v>
      </c>
      <c r="E471" t="s">
        <v>386</v>
      </c>
    </row>
    <row r="472" spans="1:5">
      <c r="A472" t="s">
        <v>176</v>
      </c>
      <c r="B472" t="s">
        <v>175</v>
      </c>
      <c r="C472" t="s">
        <v>335</v>
      </c>
      <c r="D472">
        <v>93.199996999999996</v>
      </c>
      <c r="E472" t="s">
        <v>386</v>
      </c>
    </row>
    <row r="473" spans="1:5">
      <c r="A473" t="s">
        <v>176</v>
      </c>
      <c r="B473" t="s">
        <v>175</v>
      </c>
      <c r="C473" t="s">
        <v>336</v>
      </c>
      <c r="D473">
        <v>94.300003000000004</v>
      </c>
      <c r="E473" t="s">
        <v>386</v>
      </c>
    </row>
    <row r="474" spans="1:5">
      <c r="A474" t="s">
        <v>176</v>
      </c>
      <c r="B474" t="s">
        <v>175</v>
      </c>
      <c r="C474" t="s">
        <v>372</v>
      </c>
      <c r="D474">
        <v>92.9</v>
      </c>
      <c r="E474" t="s">
        <v>386</v>
      </c>
    </row>
    <row r="475" spans="1:5">
      <c r="A475" t="s">
        <v>176</v>
      </c>
      <c r="B475" t="s">
        <v>175</v>
      </c>
      <c r="C475" t="s">
        <v>408</v>
      </c>
      <c r="D475">
        <v>91.7</v>
      </c>
      <c r="E475" t="s">
        <v>386</v>
      </c>
    </row>
    <row r="476" spans="1:5">
      <c r="A476" t="s">
        <v>174</v>
      </c>
      <c r="B476" t="s">
        <v>173</v>
      </c>
      <c r="C476" t="s">
        <v>333</v>
      </c>
      <c r="D476">
        <v>94.099997999999999</v>
      </c>
      <c r="E476" t="s">
        <v>385</v>
      </c>
    </row>
    <row r="477" spans="1:5">
      <c r="A477" t="s">
        <v>174</v>
      </c>
      <c r="B477" t="s">
        <v>173</v>
      </c>
      <c r="C477" t="s">
        <v>334</v>
      </c>
      <c r="D477">
        <v>92.099997999999999</v>
      </c>
      <c r="E477" t="s">
        <v>385</v>
      </c>
    </row>
    <row r="478" spans="1:5">
      <c r="A478" t="s">
        <v>174</v>
      </c>
      <c r="B478" t="s">
        <v>173</v>
      </c>
      <c r="C478" t="s">
        <v>335</v>
      </c>
      <c r="D478">
        <v>91.900002000000001</v>
      </c>
      <c r="E478" t="s">
        <v>385</v>
      </c>
    </row>
    <row r="479" spans="1:5">
      <c r="A479" t="s">
        <v>174</v>
      </c>
      <c r="B479" t="s">
        <v>173</v>
      </c>
      <c r="C479" t="s">
        <v>336</v>
      </c>
      <c r="D479">
        <v>92.400002000000001</v>
      </c>
      <c r="E479" t="s">
        <v>385</v>
      </c>
    </row>
    <row r="480" spans="1:5">
      <c r="A480" t="s">
        <v>174</v>
      </c>
      <c r="B480" t="s">
        <v>173</v>
      </c>
      <c r="C480" t="s">
        <v>372</v>
      </c>
      <c r="D480">
        <v>90.6</v>
      </c>
      <c r="E480" t="s">
        <v>385</v>
      </c>
    </row>
    <row r="481" spans="1:5">
      <c r="A481" t="s">
        <v>174</v>
      </c>
      <c r="B481" t="s">
        <v>173</v>
      </c>
      <c r="C481" t="s">
        <v>408</v>
      </c>
      <c r="D481">
        <v>90.2</v>
      </c>
      <c r="E481" t="s">
        <v>385</v>
      </c>
    </row>
    <row r="482" spans="1:5">
      <c r="A482" t="s">
        <v>172</v>
      </c>
      <c r="B482" t="s">
        <v>171</v>
      </c>
      <c r="C482" t="s">
        <v>333</v>
      </c>
      <c r="D482">
        <v>93.800003000000004</v>
      </c>
      <c r="E482" t="s">
        <v>386</v>
      </c>
    </row>
    <row r="483" spans="1:5">
      <c r="A483" t="s">
        <v>172</v>
      </c>
      <c r="B483" t="s">
        <v>171</v>
      </c>
      <c r="C483" t="s">
        <v>334</v>
      </c>
      <c r="D483">
        <v>91.900002000000001</v>
      </c>
      <c r="E483" t="s">
        <v>386</v>
      </c>
    </row>
    <row r="484" spans="1:5">
      <c r="A484" t="s">
        <v>172</v>
      </c>
      <c r="B484" t="s">
        <v>171</v>
      </c>
      <c r="C484" t="s">
        <v>335</v>
      </c>
      <c r="D484">
        <v>93</v>
      </c>
      <c r="E484" t="s">
        <v>386</v>
      </c>
    </row>
    <row r="485" spans="1:5">
      <c r="A485" t="s">
        <v>172</v>
      </c>
      <c r="B485" t="s">
        <v>171</v>
      </c>
      <c r="C485" t="s">
        <v>336</v>
      </c>
      <c r="D485">
        <v>90.900002000000001</v>
      </c>
      <c r="E485" t="s">
        <v>386</v>
      </c>
    </row>
    <row r="486" spans="1:5">
      <c r="A486" t="s">
        <v>172</v>
      </c>
      <c r="B486" t="s">
        <v>171</v>
      </c>
      <c r="C486" t="s">
        <v>372</v>
      </c>
      <c r="D486">
        <v>93.2</v>
      </c>
      <c r="E486" t="s">
        <v>386</v>
      </c>
    </row>
    <row r="487" spans="1:5">
      <c r="A487" t="s">
        <v>172</v>
      </c>
      <c r="B487" t="s">
        <v>171</v>
      </c>
      <c r="C487" t="s">
        <v>408</v>
      </c>
      <c r="D487">
        <v>92.6</v>
      </c>
      <c r="E487" t="s">
        <v>386</v>
      </c>
    </row>
    <row r="488" spans="1:5">
      <c r="A488" t="s">
        <v>170</v>
      </c>
      <c r="B488" t="s">
        <v>169</v>
      </c>
      <c r="C488" t="s">
        <v>333</v>
      </c>
      <c r="D488">
        <v>92.900002000000001</v>
      </c>
      <c r="E488" t="s">
        <v>386</v>
      </c>
    </row>
    <row r="489" spans="1:5">
      <c r="A489" t="s">
        <v>170</v>
      </c>
      <c r="B489" t="s">
        <v>169</v>
      </c>
      <c r="C489" t="s">
        <v>334</v>
      </c>
      <c r="D489">
        <v>92.5</v>
      </c>
      <c r="E489" t="s">
        <v>386</v>
      </c>
    </row>
    <row r="490" spans="1:5">
      <c r="A490" t="s">
        <v>170</v>
      </c>
      <c r="B490" t="s">
        <v>169</v>
      </c>
      <c r="C490" t="s">
        <v>335</v>
      </c>
      <c r="D490">
        <v>93.400002000000001</v>
      </c>
      <c r="E490" t="s">
        <v>386</v>
      </c>
    </row>
    <row r="491" spans="1:5">
      <c r="A491" t="s">
        <v>170</v>
      </c>
      <c r="B491" t="s">
        <v>169</v>
      </c>
      <c r="C491" t="s">
        <v>336</v>
      </c>
      <c r="D491">
        <v>93</v>
      </c>
      <c r="E491" t="s">
        <v>386</v>
      </c>
    </row>
    <row r="492" spans="1:5">
      <c r="A492" t="s">
        <v>170</v>
      </c>
      <c r="B492" t="s">
        <v>169</v>
      </c>
      <c r="C492" t="s">
        <v>372</v>
      </c>
      <c r="D492">
        <v>91.7</v>
      </c>
      <c r="E492" t="s">
        <v>386</v>
      </c>
    </row>
    <row r="493" spans="1:5">
      <c r="A493" t="s">
        <v>170</v>
      </c>
      <c r="B493" t="s">
        <v>169</v>
      </c>
      <c r="C493" t="s">
        <v>408</v>
      </c>
      <c r="D493">
        <v>92.1</v>
      </c>
      <c r="E493" t="s">
        <v>386</v>
      </c>
    </row>
    <row r="494" spans="1:5">
      <c r="A494" t="s">
        <v>168</v>
      </c>
      <c r="B494" t="s">
        <v>167</v>
      </c>
      <c r="C494" t="s">
        <v>333</v>
      </c>
      <c r="D494">
        <v>94.300003000000004</v>
      </c>
      <c r="E494" t="s">
        <v>386</v>
      </c>
    </row>
    <row r="495" spans="1:5">
      <c r="A495" t="s">
        <v>168</v>
      </c>
      <c r="B495" t="s">
        <v>167</v>
      </c>
      <c r="C495" t="s">
        <v>334</v>
      </c>
      <c r="D495">
        <v>94.099997999999999</v>
      </c>
      <c r="E495" t="s">
        <v>386</v>
      </c>
    </row>
    <row r="496" spans="1:5">
      <c r="A496" t="s">
        <v>168</v>
      </c>
      <c r="B496" t="s">
        <v>167</v>
      </c>
      <c r="C496" t="s">
        <v>335</v>
      </c>
      <c r="D496">
        <v>94.199996999999996</v>
      </c>
      <c r="E496" t="s">
        <v>386</v>
      </c>
    </row>
    <row r="497" spans="1:5">
      <c r="A497" t="s">
        <v>168</v>
      </c>
      <c r="B497" t="s">
        <v>167</v>
      </c>
      <c r="C497" t="s">
        <v>336</v>
      </c>
      <c r="D497">
        <v>95</v>
      </c>
      <c r="E497" t="s">
        <v>386</v>
      </c>
    </row>
    <row r="498" spans="1:5">
      <c r="A498" t="s">
        <v>168</v>
      </c>
      <c r="B498" t="s">
        <v>167</v>
      </c>
      <c r="C498" t="s">
        <v>372</v>
      </c>
      <c r="D498">
        <v>94.1</v>
      </c>
      <c r="E498" t="s">
        <v>386</v>
      </c>
    </row>
    <row r="499" spans="1:5">
      <c r="A499" t="s">
        <v>166</v>
      </c>
      <c r="B499" t="s">
        <v>165</v>
      </c>
      <c r="C499" t="s">
        <v>333</v>
      </c>
      <c r="D499">
        <v>93.099997999999999</v>
      </c>
      <c r="E499" t="s">
        <v>386</v>
      </c>
    </row>
    <row r="500" spans="1:5">
      <c r="A500" t="s">
        <v>166</v>
      </c>
      <c r="B500" t="s">
        <v>165</v>
      </c>
      <c r="C500" t="s">
        <v>410</v>
      </c>
      <c r="D500">
        <v>94.099997999999999</v>
      </c>
      <c r="E500" t="s">
        <v>386</v>
      </c>
    </row>
    <row r="501" spans="1:5">
      <c r="A501" t="s">
        <v>166</v>
      </c>
      <c r="B501" t="s">
        <v>165</v>
      </c>
      <c r="C501" t="s">
        <v>334</v>
      </c>
      <c r="D501">
        <v>93.400002000000001</v>
      </c>
      <c r="E501" t="s">
        <v>386</v>
      </c>
    </row>
    <row r="502" spans="1:5">
      <c r="A502" t="s">
        <v>166</v>
      </c>
      <c r="B502" t="s">
        <v>165</v>
      </c>
      <c r="C502" t="s">
        <v>335</v>
      </c>
      <c r="D502">
        <v>92.400002000000001</v>
      </c>
      <c r="E502" t="s">
        <v>386</v>
      </c>
    </row>
    <row r="503" spans="1:5">
      <c r="A503" t="s">
        <v>166</v>
      </c>
      <c r="B503" t="s">
        <v>165</v>
      </c>
      <c r="C503" t="s">
        <v>336</v>
      </c>
      <c r="D503">
        <v>93.5</v>
      </c>
      <c r="E503" t="s">
        <v>386</v>
      </c>
    </row>
    <row r="504" spans="1:5">
      <c r="A504" t="s">
        <v>166</v>
      </c>
      <c r="B504" t="s">
        <v>165</v>
      </c>
      <c r="C504" t="s">
        <v>372</v>
      </c>
      <c r="D504">
        <v>93.1</v>
      </c>
      <c r="E504" t="s">
        <v>386</v>
      </c>
    </row>
    <row r="505" spans="1:5">
      <c r="A505" t="s">
        <v>166</v>
      </c>
      <c r="B505" t="s">
        <v>165</v>
      </c>
      <c r="C505" t="s">
        <v>408</v>
      </c>
      <c r="D505">
        <v>92.1</v>
      </c>
      <c r="E505" t="s">
        <v>386</v>
      </c>
    </row>
    <row r="506" spans="1:5">
      <c r="A506" t="s">
        <v>164</v>
      </c>
      <c r="B506" t="s">
        <v>163</v>
      </c>
      <c r="C506" t="s">
        <v>333</v>
      </c>
      <c r="D506">
        <v>94.5</v>
      </c>
      <c r="E506" t="s">
        <v>386</v>
      </c>
    </row>
    <row r="507" spans="1:5">
      <c r="A507" t="s">
        <v>164</v>
      </c>
      <c r="B507" t="s">
        <v>163</v>
      </c>
      <c r="C507" t="s">
        <v>334</v>
      </c>
      <c r="D507">
        <v>93.599997999999999</v>
      </c>
      <c r="E507" t="s">
        <v>386</v>
      </c>
    </row>
    <row r="508" spans="1:5">
      <c r="A508" t="s">
        <v>164</v>
      </c>
      <c r="B508" t="s">
        <v>163</v>
      </c>
      <c r="C508" t="s">
        <v>335</v>
      </c>
      <c r="D508">
        <v>91.300003000000004</v>
      </c>
      <c r="E508" t="s">
        <v>386</v>
      </c>
    </row>
    <row r="509" spans="1:5">
      <c r="A509" t="s">
        <v>164</v>
      </c>
      <c r="B509" t="s">
        <v>163</v>
      </c>
      <c r="C509" t="s">
        <v>336</v>
      </c>
      <c r="D509">
        <v>91.900002000000001</v>
      </c>
      <c r="E509" t="s">
        <v>386</v>
      </c>
    </row>
    <row r="510" spans="1:5">
      <c r="A510" t="s">
        <v>164</v>
      </c>
      <c r="B510" t="s">
        <v>163</v>
      </c>
      <c r="C510" t="s">
        <v>372</v>
      </c>
      <c r="D510">
        <v>93.2</v>
      </c>
      <c r="E510" t="s">
        <v>386</v>
      </c>
    </row>
    <row r="511" spans="1:5">
      <c r="A511" t="s">
        <v>164</v>
      </c>
      <c r="B511" t="s">
        <v>163</v>
      </c>
      <c r="C511" t="s">
        <v>408</v>
      </c>
      <c r="D511">
        <v>91.9</v>
      </c>
      <c r="E511" t="s">
        <v>386</v>
      </c>
    </row>
    <row r="512" spans="1:5">
      <c r="A512" t="s">
        <v>162</v>
      </c>
      <c r="B512" t="s">
        <v>161</v>
      </c>
      <c r="C512" t="s">
        <v>333</v>
      </c>
      <c r="D512">
        <v>91.900002000000001</v>
      </c>
      <c r="E512" t="s">
        <v>386</v>
      </c>
    </row>
    <row r="513" spans="1:5">
      <c r="A513" t="s">
        <v>162</v>
      </c>
      <c r="B513" t="s">
        <v>161</v>
      </c>
      <c r="C513" t="s">
        <v>334</v>
      </c>
      <c r="D513">
        <v>93</v>
      </c>
      <c r="E513" t="s">
        <v>386</v>
      </c>
    </row>
    <row r="514" spans="1:5">
      <c r="A514" t="s">
        <v>162</v>
      </c>
      <c r="B514" t="s">
        <v>161</v>
      </c>
      <c r="C514" t="s">
        <v>335</v>
      </c>
      <c r="D514">
        <v>93</v>
      </c>
      <c r="E514" t="s">
        <v>386</v>
      </c>
    </row>
    <row r="515" spans="1:5">
      <c r="A515" t="s">
        <v>162</v>
      </c>
      <c r="B515" t="s">
        <v>161</v>
      </c>
      <c r="C515" t="s">
        <v>336</v>
      </c>
      <c r="D515">
        <v>91.5</v>
      </c>
      <c r="E515" t="s">
        <v>386</v>
      </c>
    </row>
    <row r="516" spans="1:5">
      <c r="A516" t="s">
        <v>162</v>
      </c>
      <c r="B516" t="s">
        <v>161</v>
      </c>
      <c r="C516" t="s">
        <v>372</v>
      </c>
      <c r="D516">
        <v>89.8</v>
      </c>
      <c r="E516" t="s">
        <v>386</v>
      </c>
    </row>
    <row r="517" spans="1:5">
      <c r="A517" t="s">
        <v>162</v>
      </c>
      <c r="B517" t="s">
        <v>161</v>
      </c>
      <c r="C517" t="s">
        <v>408</v>
      </c>
      <c r="D517">
        <v>90.6</v>
      </c>
      <c r="E517" t="s">
        <v>386</v>
      </c>
    </row>
    <row r="518" spans="1:5">
      <c r="A518" t="s">
        <v>160</v>
      </c>
      <c r="B518" t="s">
        <v>159</v>
      </c>
      <c r="C518" t="s">
        <v>333</v>
      </c>
      <c r="D518">
        <v>93.699996999999996</v>
      </c>
      <c r="E518" t="s">
        <v>386</v>
      </c>
    </row>
    <row r="519" spans="1:5">
      <c r="A519" t="s">
        <v>160</v>
      </c>
      <c r="B519" t="s">
        <v>159</v>
      </c>
      <c r="C519" t="s">
        <v>334</v>
      </c>
      <c r="D519">
        <v>93.800003000000004</v>
      </c>
      <c r="E519" t="s">
        <v>386</v>
      </c>
    </row>
    <row r="520" spans="1:5">
      <c r="A520" t="s">
        <v>160</v>
      </c>
      <c r="B520" t="s">
        <v>159</v>
      </c>
      <c r="C520" t="s">
        <v>335</v>
      </c>
      <c r="D520">
        <v>93.400002000000001</v>
      </c>
      <c r="E520" t="s">
        <v>386</v>
      </c>
    </row>
    <row r="521" spans="1:5">
      <c r="A521" t="s">
        <v>160</v>
      </c>
      <c r="B521" t="s">
        <v>159</v>
      </c>
      <c r="C521" t="s">
        <v>336</v>
      </c>
      <c r="D521">
        <v>93.800003000000004</v>
      </c>
      <c r="E521" t="s">
        <v>386</v>
      </c>
    </row>
    <row r="522" spans="1:5">
      <c r="A522" t="s">
        <v>160</v>
      </c>
      <c r="B522" t="s">
        <v>159</v>
      </c>
      <c r="C522" t="s">
        <v>372</v>
      </c>
      <c r="D522">
        <v>91.6</v>
      </c>
      <c r="E522" t="s">
        <v>386</v>
      </c>
    </row>
    <row r="523" spans="1:5">
      <c r="A523" t="s">
        <v>160</v>
      </c>
      <c r="B523" t="s">
        <v>159</v>
      </c>
      <c r="C523" t="s">
        <v>408</v>
      </c>
      <c r="D523">
        <v>93.6</v>
      </c>
      <c r="E523" t="s">
        <v>386</v>
      </c>
    </row>
    <row r="524" spans="1:5">
      <c r="A524" t="s">
        <v>158</v>
      </c>
      <c r="B524" t="s">
        <v>157</v>
      </c>
      <c r="C524" t="s">
        <v>333</v>
      </c>
      <c r="D524">
        <v>92.099997999999999</v>
      </c>
      <c r="E524" t="s">
        <v>387</v>
      </c>
    </row>
    <row r="525" spans="1:5">
      <c r="A525" t="s">
        <v>158</v>
      </c>
      <c r="B525" t="s">
        <v>157</v>
      </c>
      <c r="C525" t="s">
        <v>334</v>
      </c>
      <c r="D525">
        <v>92.199996999999996</v>
      </c>
      <c r="E525" t="s">
        <v>387</v>
      </c>
    </row>
    <row r="526" spans="1:5">
      <c r="A526" t="s">
        <v>158</v>
      </c>
      <c r="B526" t="s">
        <v>157</v>
      </c>
      <c r="C526" t="s">
        <v>335</v>
      </c>
      <c r="D526">
        <v>93.5</v>
      </c>
      <c r="E526" t="s">
        <v>387</v>
      </c>
    </row>
    <row r="527" spans="1:5">
      <c r="A527" t="s">
        <v>158</v>
      </c>
      <c r="B527" t="s">
        <v>157</v>
      </c>
      <c r="C527" t="s">
        <v>336</v>
      </c>
      <c r="D527">
        <v>94.5</v>
      </c>
      <c r="E527" t="s">
        <v>387</v>
      </c>
    </row>
    <row r="528" spans="1:5">
      <c r="A528" t="s">
        <v>158</v>
      </c>
      <c r="B528" t="s">
        <v>157</v>
      </c>
      <c r="C528" t="s">
        <v>372</v>
      </c>
      <c r="D528">
        <v>92.3</v>
      </c>
      <c r="E528" t="s">
        <v>387</v>
      </c>
    </row>
    <row r="529" spans="1:5">
      <c r="A529" t="s">
        <v>158</v>
      </c>
      <c r="B529" t="s">
        <v>157</v>
      </c>
      <c r="C529" t="s">
        <v>408</v>
      </c>
      <c r="D529">
        <v>91.5</v>
      </c>
      <c r="E529" t="s">
        <v>387</v>
      </c>
    </row>
    <row r="530" spans="1:5">
      <c r="A530" t="s">
        <v>156</v>
      </c>
      <c r="B530" t="s">
        <v>155</v>
      </c>
      <c r="C530" t="s">
        <v>333</v>
      </c>
      <c r="D530">
        <v>92.699996999999996</v>
      </c>
      <c r="E530" t="s">
        <v>386</v>
      </c>
    </row>
    <row r="531" spans="1:5">
      <c r="A531" t="s">
        <v>156</v>
      </c>
      <c r="B531" t="s">
        <v>155</v>
      </c>
      <c r="C531" t="s">
        <v>334</v>
      </c>
      <c r="D531">
        <v>92.300003000000004</v>
      </c>
      <c r="E531" t="s">
        <v>386</v>
      </c>
    </row>
    <row r="532" spans="1:5">
      <c r="A532" t="s">
        <v>156</v>
      </c>
      <c r="B532" t="s">
        <v>155</v>
      </c>
      <c r="C532" t="s">
        <v>335</v>
      </c>
      <c r="D532">
        <v>90.5</v>
      </c>
      <c r="E532" t="s">
        <v>386</v>
      </c>
    </row>
    <row r="533" spans="1:5">
      <c r="A533" t="s">
        <v>156</v>
      </c>
      <c r="B533" t="s">
        <v>155</v>
      </c>
      <c r="C533" t="s">
        <v>336</v>
      </c>
      <c r="D533">
        <v>91.199996999999996</v>
      </c>
      <c r="E533" t="s">
        <v>386</v>
      </c>
    </row>
    <row r="534" spans="1:5">
      <c r="A534" t="s">
        <v>156</v>
      </c>
      <c r="B534" t="s">
        <v>155</v>
      </c>
      <c r="C534" t="s">
        <v>372</v>
      </c>
      <c r="D534">
        <v>90.2</v>
      </c>
      <c r="E534" t="s">
        <v>386</v>
      </c>
    </row>
    <row r="535" spans="1:5">
      <c r="A535" t="s">
        <v>156</v>
      </c>
      <c r="B535" t="s">
        <v>155</v>
      </c>
      <c r="C535" t="s">
        <v>408</v>
      </c>
      <c r="D535">
        <v>88.2</v>
      </c>
      <c r="E535" t="s">
        <v>386</v>
      </c>
    </row>
    <row r="536" spans="1:5">
      <c r="A536" t="s">
        <v>154</v>
      </c>
      <c r="B536" t="s">
        <v>153</v>
      </c>
      <c r="C536" t="s">
        <v>333</v>
      </c>
      <c r="D536">
        <v>93.400002000000001</v>
      </c>
      <c r="E536" t="s">
        <v>386</v>
      </c>
    </row>
    <row r="537" spans="1:5">
      <c r="A537" t="s">
        <v>154</v>
      </c>
      <c r="B537" t="s">
        <v>153</v>
      </c>
      <c r="C537" t="s">
        <v>334</v>
      </c>
      <c r="D537">
        <v>93.800003000000004</v>
      </c>
      <c r="E537" t="s">
        <v>386</v>
      </c>
    </row>
    <row r="538" spans="1:5">
      <c r="A538" t="s">
        <v>154</v>
      </c>
      <c r="B538" t="s">
        <v>153</v>
      </c>
      <c r="C538" t="s">
        <v>335</v>
      </c>
      <c r="D538">
        <v>93</v>
      </c>
      <c r="E538" t="s">
        <v>386</v>
      </c>
    </row>
    <row r="539" spans="1:5">
      <c r="A539" t="s">
        <v>154</v>
      </c>
      <c r="B539" t="s">
        <v>153</v>
      </c>
      <c r="C539" t="s">
        <v>336</v>
      </c>
      <c r="D539">
        <v>92.800003000000004</v>
      </c>
      <c r="E539" t="s">
        <v>386</v>
      </c>
    </row>
    <row r="540" spans="1:5">
      <c r="A540" t="s">
        <v>154</v>
      </c>
      <c r="B540" t="s">
        <v>153</v>
      </c>
      <c r="C540" t="s">
        <v>372</v>
      </c>
      <c r="D540">
        <v>91.9</v>
      </c>
      <c r="E540" t="s">
        <v>386</v>
      </c>
    </row>
    <row r="541" spans="1:5">
      <c r="A541" t="s">
        <v>154</v>
      </c>
      <c r="B541" t="s">
        <v>153</v>
      </c>
      <c r="C541" t="s">
        <v>408</v>
      </c>
      <c r="D541">
        <v>92.1</v>
      </c>
      <c r="E541" t="s">
        <v>386</v>
      </c>
    </row>
    <row r="542" spans="1:5">
      <c r="A542" t="s">
        <v>152</v>
      </c>
      <c r="B542" t="s">
        <v>151</v>
      </c>
      <c r="C542" t="s">
        <v>333</v>
      </c>
      <c r="D542">
        <v>93.400002000000001</v>
      </c>
      <c r="E542" t="s">
        <v>386</v>
      </c>
    </row>
    <row r="543" spans="1:5">
      <c r="A543" t="s">
        <v>152</v>
      </c>
      <c r="B543" t="s">
        <v>151</v>
      </c>
      <c r="C543" t="s">
        <v>334</v>
      </c>
      <c r="D543">
        <v>92.400002000000001</v>
      </c>
      <c r="E543" t="s">
        <v>386</v>
      </c>
    </row>
    <row r="544" spans="1:5">
      <c r="A544" t="s">
        <v>152</v>
      </c>
      <c r="B544" t="s">
        <v>151</v>
      </c>
      <c r="C544" t="s">
        <v>335</v>
      </c>
      <c r="D544">
        <v>92.400002000000001</v>
      </c>
      <c r="E544" t="s">
        <v>386</v>
      </c>
    </row>
    <row r="545" spans="1:5">
      <c r="A545" t="s">
        <v>152</v>
      </c>
      <c r="B545" t="s">
        <v>151</v>
      </c>
      <c r="C545" t="s">
        <v>336</v>
      </c>
      <c r="D545">
        <v>92.699996999999996</v>
      </c>
      <c r="E545" t="s">
        <v>386</v>
      </c>
    </row>
    <row r="546" spans="1:5">
      <c r="A546" t="s">
        <v>152</v>
      </c>
      <c r="B546" t="s">
        <v>151</v>
      </c>
      <c r="C546" t="s">
        <v>372</v>
      </c>
      <c r="D546">
        <v>92.8</v>
      </c>
      <c r="E546" t="s">
        <v>386</v>
      </c>
    </row>
    <row r="547" spans="1:5">
      <c r="A547" t="s">
        <v>152</v>
      </c>
      <c r="B547" t="s">
        <v>151</v>
      </c>
      <c r="C547" t="s">
        <v>408</v>
      </c>
      <c r="D547">
        <v>93.4</v>
      </c>
      <c r="E547" t="s">
        <v>386</v>
      </c>
    </row>
    <row r="548" spans="1:5">
      <c r="A548" t="s">
        <v>150</v>
      </c>
      <c r="B548" t="s">
        <v>149</v>
      </c>
      <c r="C548" t="s">
        <v>333</v>
      </c>
      <c r="D548">
        <v>94.800003000000004</v>
      </c>
      <c r="E548" t="s">
        <v>386</v>
      </c>
    </row>
    <row r="549" spans="1:5">
      <c r="A549" t="s">
        <v>150</v>
      </c>
      <c r="B549" t="s">
        <v>149</v>
      </c>
      <c r="C549" t="s">
        <v>334</v>
      </c>
      <c r="D549">
        <v>92.5</v>
      </c>
      <c r="E549" t="s">
        <v>386</v>
      </c>
    </row>
    <row r="550" spans="1:5">
      <c r="A550" t="s">
        <v>150</v>
      </c>
      <c r="B550" t="s">
        <v>149</v>
      </c>
      <c r="C550" t="s">
        <v>335</v>
      </c>
      <c r="D550">
        <v>92.099997999999999</v>
      </c>
      <c r="E550" t="s">
        <v>386</v>
      </c>
    </row>
    <row r="551" spans="1:5">
      <c r="A551" t="s">
        <v>150</v>
      </c>
      <c r="B551" t="s">
        <v>149</v>
      </c>
      <c r="C551" t="s">
        <v>336</v>
      </c>
      <c r="D551">
        <v>92.599997999999999</v>
      </c>
      <c r="E551" t="s">
        <v>386</v>
      </c>
    </row>
    <row r="552" spans="1:5">
      <c r="A552" t="s">
        <v>150</v>
      </c>
      <c r="B552" t="s">
        <v>149</v>
      </c>
      <c r="C552" t="s">
        <v>372</v>
      </c>
      <c r="D552">
        <v>93</v>
      </c>
      <c r="E552" t="s">
        <v>386</v>
      </c>
    </row>
    <row r="553" spans="1:5">
      <c r="A553" t="s">
        <v>150</v>
      </c>
      <c r="B553" t="s">
        <v>149</v>
      </c>
      <c r="C553" t="s">
        <v>408</v>
      </c>
      <c r="D553">
        <v>93.1</v>
      </c>
      <c r="E553" t="s">
        <v>386</v>
      </c>
    </row>
    <row r="554" spans="1:5">
      <c r="A554" t="s">
        <v>148</v>
      </c>
      <c r="B554" t="s">
        <v>147</v>
      </c>
      <c r="C554" t="s">
        <v>333</v>
      </c>
      <c r="D554">
        <v>94</v>
      </c>
      <c r="E554" t="s">
        <v>386</v>
      </c>
    </row>
    <row r="555" spans="1:5">
      <c r="A555" t="s">
        <v>148</v>
      </c>
      <c r="B555" t="s">
        <v>147</v>
      </c>
      <c r="C555" t="s">
        <v>334</v>
      </c>
      <c r="D555">
        <v>94.5</v>
      </c>
      <c r="E555" t="s">
        <v>386</v>
      </c>
    </row>
    <row r="556" spans="1:5">
      <c r="A556" t="s">
        <v>148</v>
      </c>
      <c r="B556" t="s">
        <v>147</v>
      </c>
      <c r="C556" t="s">
        <v>335</v>
      </c>
      <c r="D556">
        <v>92.5</v>
      </c>
      <c r="E556" t="s">
        <v>386</v>
      </c>
    </row>
    <row r="557" spans="1:5">
      <c r="A557" t="s">
        <v>148</v>
      </c>
      <c r="B557" t="s">
        <v>147</v>
      </c>
      <c r="C557" t="s">
        <v>336</v>
      </c>
      <c r="D557">
        <v>92.199996999999996</v>
      </c>
      <c r="E557" t="s">
        <v>386</v>
      </c>
    </row>
    <row r="558" spans="1:5">
      <c r="A558" t="s">
        <v>148</v>
      </c>
      <c r="B558" t="s">
        <v>147</v>
      </c>
      <c r="C558" t="s">
        <v>372</v>
      </c>
      <c r="D558">
        <v>91.3</v>
      </c>
      <c r="E558" t="s">
        <v>386</v>
      </c>
    </row>
    <row r="559" spans="1:5">
      <c r="A559" t="s">
        <v>148</v>
      </c>
      <c r="B559" t="s">
        <v>147</v>
      </c>
      <c r="C559" t="s">
        <v>408</v>
      </c>
      <c r="D559">
        <v>91.7</v>
      </c>
      <c r="E559" t="s">
        <v>386</v>
      </c>
    </row>
    <row r="560" spans="1:5">
      <c r="A560" t="s">
        <v>146</v>
      </c>
      <c r="B560" t="s">
        <v>145</v>
      </c>
      <c r="C560" t="s">
        <v>333</v>
      </c>
      <c r="D560">
        <v>92.699996999999996</v>
      </c>
      <c r="E560" t="s">
        <v>386</v>
      </c>
    </row>
    <row r="561" spans="1:5">
      <c r="A561" t="s">
        <v>146</v>
      </c>
      <c r="B561" t="s">
        <v>145</v>
      </c>
      <c r="C561" t="s">
        <v>334</v>
      </c>
      <c r="D561">
        <v>91.800003000000004</v>
      </c>
      <c r="E561" t="s">
        <v>386</v>
      </c>
    </row>
    <row r="562" spans="1:5">
      <c r="A562" t="s">
        <v>146</v>
      </c>
      <c r="B562" t="s">
        <v>145</v>
      </c>
      <c r="C562" t="s">
        <v>335</v>
      </c>
      <c r="D562">
        <v>93.5</v>
      </c>
      <c r="E562" t="s">
        <v>386</v>
      </c>
    </row>
    <row r="563" spans="1:5">
      <c r="A563" t="s">
        <v>146</v>
      </c>
      <c r="B563" t="s">
        <v>145</v>
      </c>
      <c r="C563" t="s">
        <v>336</v>
      </c>
      <c r="D563">
        <v>93.800003000000004</v>
      </c>
      <c r="E563" t="s">
        <v>386</v>
      </c>
    </row>
    <row r="564" spans="1:5">
      <c r="A564" t="s">
        <v>146</v>
      </c>
      <c r="B564" t="s">
        <v>145</v>
      </c>
      <c r="C564" t="s">
        <v>372</v>
      </c>
      <c r="D564">
        <v>92.6</v>
      </c>
      <c r="E564" t="s">
        <v>386</v>
      </c>
    </row>
    <row r="565" spans="1:5">
      <c r="A565" t="s">
        <v>146</v>
      </c>
      <c r="B565" t="s">
        <v>145</v>
      </c>
      <c r="C565" t="s">
        <v>408</v>
      </c>
      <c r="D565">
        <v>92</v>
      </c>
      <c r="E565" t="s">
        <v>386</v>
      </c>
    </row>
    <row r="566" spans="1:5">
      <c r="A566" t="s">
        <v>144</v>
      </c>
      <c r="B566" t="s">
        <v>143</v>
      </c>
      <c r="C566" t="s">
        <v>333</v>
      </c>
      <c r="D566">
        <v>94</v>
      </c>
      <c r="E566" t="s">
        <v>386</v>
      </c>
    </row>
    <row r="567" spans="1:5">
      <c r="A567" t="s">
        <v>144</v>
      </c>
      <c r="B567" t="s">
        <v>143</v>
      </c>
      <c r="C567" t="s">
        <v>334</v>
      </c>
      <c r="D567">
        <v>94.199996999999996</v>
      </c>
      <c r="E567" t="s">
        <v>386</v>
      </c>
    </row>
    <row r="568" spans="1:5">
      <c r="A568" t="s">
        <v>144</v>
      </c>
      <c r="B568" t="s">
        <v>143</v>
      </c>
      <c r="C568" t="s">
        <v>335</v>
      </c>
      <c r="D568">
        <v>93.800003000000004</v>
      </c>
      <c r="E568" t="s">
        <v>386</v>
      </c>
    </row>
    <row r="569" spans="1:5">
      <c r="A569" t="s">
        <v>144</v>
      </c>
      <c r="B569" t="s">
        <v>143</v>
      </c>
      <c r="C569" t="s">
        <v>336</v>
      </c>
      <c r="D569">
        <v>94</v>
      </c>
      <c r="E569" t="s">
        <v>386</v>
      </c>
    </row>
    <row r="570" spans="1:5">
      <c r="A570" t="s">
        <v>144</v>
      </c>
      <c r="B570" t="s">
        <v>143</v>
      </c>
      <c r="C570" t="s">
        <v>372</v>
      </c>
      <c r="D570">
        <v>90.9</v>
      </c>
      <c r="E570" t="s">
        <v>386</v>
      </c>
    </row>
    <row r="571" spans="1:5">
      <c r="A571" t="s">
        <v>144</v>
      </c>
      <c r="B571" t="s">
        <v>143</v>
      </c>
      <c r="C571" t="s">
        <v>408</v>
      </c>
      <c r="D571">
        <v>92.3</v>
      </c>
      <c r="E571" t="s">
        <v>386</v>
      </c>
    </row>
    <row r="572" spans="1:5">
      <c r="A572" t="s">
        <v>142</v>
      </c>
      <c r="B572" t="s">
        <v>141</v>
      </c>
      <c r="C572" t="s">
        <v>333</v>
      </c>
      <c r="D572">
        <v>94.599997999999999</v>
      </c>
      <c r="E572" t="s">
        <v>386</v>
      </c>
    </row>
    <row r="573" spans="1:5">
      <c r="A573" t="s">
        <v>142</v>
      </c>
      <c r="B573" t="s">
        <v>141</v>
      </c>
      <c r="C573" t="s">
        <v>334</v>
      </c>
      <c r="D573">
        <v>91.699996999999996</v>
      </c>
      <c r="E573" t="s">
        <v>386</v>
      </c>
    </row>
    <row r="574" spans="1:5">
      <c r="A574" t="s">
        <v>142</v>
      </c>
      <c r="B574" t="s">
        <v>141</v>
      </c>
      <c r="C574" t="s">
        <v>335</v>
      </c>
      <c r="D574">
        <v>91.5</v>
      </c>
      <c r="E574" t="s">
        <v>386</v>
      </c>
    </row>
    <row r="575" spans="1:5">
      <c r="A575" t="s">
        <v>142</v>
      </c>
      <c r="B575" t="s">
        <v>141</v>
      </c>
      <c r="C575" t="s">
        <v>336</v>
      </c>
      <c r="D575">
        <v>92.900002000000001</v>
      </c>
      <c r="E575" t="s">
        <v>386</v>
      </c>
    </row>
    <row r="576" spans="1:5">
      <c r="A576" t="s">
        <v>142</v>
      </c>
      <c r="B576" t="s">
        <v>141</v>
      </c>
      <c r="C576" t="s">
        <v>372</v>
      </c>
      <c r="D576">
        <v>90</v>
      </c>
      <c r="E576" t="s">
        <v>386</v>
      </c>
    </row>
    <row r="577" spans="1:5">
      <c r="A577" t="s">
        <v>142</v>
      </c>
      <c r="B577" t="s">
        <v>141</v>
      </c>
      <c r="C577" t="s">
        <v>408</v>
      </c>
      <c r="D577">
        <v>91.4</v>
      </c>
      <c r="E577" t="s">
        <v>386</v>
      </c>
    </row>
    <row r="578" spans="1:5">
      <c r="A578" t="s">
        <v>140</v>
      </c>
      <c r="B578" t="s">
        <v>139</v>
      </c>
      <c r="C578" t="s">
        <v>333</v>
      </c>
      <c r="D578">
        <v>93.800003000000004</v>
      </c>
      <c r="E578" t="s">
        <v>386</v>
      </c>
    </row>
    <row r="579" spans="1:5">
      <c r="A579" t="s">
        <v>140</v>
      </c>
      <c r="B579" t="s">
        <v>139</v>
      </c>
      <c r="C579" t="s">
        <v>334</v>
      </c>
      <c r="D579">
        <v>93</v>
      </c>
      <c r="E579" t="s">
        <v>386</v>
      </c>
    </row>
    <row r="580" spans="1:5">
      <c r="A580" t="s">
        <v>140</v>
      </c>
      <c r="B580" t="s">
        <v>139</v>
      </c>
      <c r="C580" t="s">
        <v>335</v>
      </c>
      <c r="D580">
        <v>92.800003000000004</v>
      </c>
      <c r="E580" t="s">
        <v>386</v>
      </c>
    </row>
    <row r="581" spans="1:5">
      <c r="A581" t="s">
        <v>140</v>
      </c>
      <c r="B581" t="s">
        <v>139</v>
      </c>
      <c r="C581" t="s">
        <v>336</v>
      </c>
      <c r="D581">
        <v>91.599997999999999</v>
      </c>
      <c r="E581" t="s">
        <v>386</v>
      </c>
    </row>
    <row r="582" spans="1:5">
      <c r="A582" t="s">
        <v>140</v>
      </c>
      <c r="B582" t="s">
        <v>139</v>
      </c>
      <c r="C582" t="s">
        <v>372</v>
      </c>
      <c r="D582">
        <v>91.6</v>
      </c>
      <c r="E582" t="s">
        <v>386</v>
      </c>
    </row>
    <row r="583" spans="1:5">
      <c r="A583" t="s">
        <v>140</v>
      </c>
      <c r="B583" t="s">
        <v>139</v>
      </c>
      <c r="C583" t="s">
        <v>408</v>
      </c>
      <c r="D583">
        <v>92.6</v>
      </c>
      <c r="E583" t="s">
        <v>386</v>
      </c>
    </row>
    <row r="584" spans="1:5">
      <c r="A584" t="s">
        <v>138</v>
      </c>
      <c r="B584" t="s">
        <v>137</v>
      </c>
      <c r="C584" t="s">
        <v>333</v>
      </c>
      <c r="D584">
        <v>92.400002000000001</v>
      </c>
      <c r="E584" t="s">
        <v>386</v>
      </c>
    </row>
    <row r="585" spans="1:5">
      <c r="A585" t="s">
        <v>138</v>
      </c>
      <c r="B585" t="s">
        <v>137</v>
      </c>
      <c r="C585" t="s">
        <v>334</v>
      </c>
      <c r="D585">
        <v>92.699996999999996</v>
      </c>
      <c r="E585" t="s">
        <v>386</v>
      </c>
    </row>
    <row r="586" spans="1:5">
      <c r="A586" t="s">
        <v>138</v>
      </c>
      <c r="B586" t="s">
        <v>137</v>
      </c>
      <c r="C586" t="s">
        <v>335</v>
      </c>
      <c r="D586">
        <v>91.400002000000001</v>
      </c>
      <c r="E586" t="s">
        <v>386</v>
      </c>
    </row>
    <row r="587" spans="1:5">
      <c r="A587" t="s">
        <v>138</v>
      </c>
      <c r="B587" t="s">
        <v>137</v>
      </c>
      <c r="C587" t="s">
        <v>336</v>
      </c>
      <c r="D587">
        <v>93</v>
      </c>
      <c r="E587" t="s">
        <v>386</v>
      </c>
    </row>
    <row r="588" spans="1:5">
      <c r="A588" t="s">
        <v>138</v>
      </c>
      <c r="B588" t="s">
        <v>137</v>
      </c>
      <c r="C588" t="s">
        <v>372</v>
      </c>
      <c r="D588">
        <v>89.7</v>
      </c>
      <c r="E588" t="s">
        <v>386</v>
      </c>
    </row>
    <row r="589" spans="1:5">
      <c r="A589" t="s">
        <v>138</v>
      </c>
      <c r="B589" t="s">
        <v>137</v>
      </c>
      <c r="C589" t="s">
        <v>408</v>
      </c>
      <c r="D589">
        <v>90.4</v>
      </c>
      <c r="E589" t="s">
        <v>386</v>
      </c>
    </row>
    <row r="590" spans="1:5">
      <c r="A590" t="s">
        <v>136</v>
      </c>
      <c r="B590" t="s">
        <v>135</v>
      </c>
      <c r="C590" t="s">
        <v>333</v>
      </c>
      <c r="D590">
        <v>93.5</v>
      </c>
      <c r="E590" t="s">
        <v>386</v>
      </c>
    </row>
    <row r="591" spans="1:5">
      <c r="A591" t="s">
        <v>136</v>
      </c>
      <c r="B591" t="s">
        <v>135</v>
      </c>
      <c r="C591" t="s">
        <v>334</v>
      </c>
      <c r="D591">
        <v>92.400002000000001</v>
      </c>
      <c r="E591" t="s">
        <v>386</v>
      </c>
    </row>
    <row r="592" spans="1:5">
      <c r="A592" t="s">
        <v>136</v>
      </c>
      <c r="B592" t="s">
        <v>135</v>
      </c>
      <c r="C592" t="s">
        <v>335</v>
      </c>
      <c r="D592">
        <v>92.900002000000001</v>
      </c>
      <c r="E592" t="s">
        <v>386</v>
      </c>
    </row>
    <row r="593" spans="1:5">
      <c r="A593" t="s">
        <v>136</v>
      </c>
      <c r="B593" t="s">
        <v>135</v>
      </c>
      <c r="C593" t="s">
        <v>336</v>
      </c>
      <c r="D593">
        <v>92</v>
      </c>
      <c r="E593" t="s">
        <v>386</v>
      </c>
    </row>
    <row r="594" spans="1:5">
      <c r="A594" t="s">
        <v>136</v>
      </c>
      <c r="B594" t="s">
        <v>135</v>
      </c>
      <c r="C594" t="s">
        <v>372</v>
      </c>
      <c r="D594">
        <v>90.4</v>
      </c>
      <c r="E594" t="s">
        <v>386</v>
      </c>
    </row>
    <row r="595" spans="1:5">
      <c r="A595" t="s">
        <v>136</v>
      </c>
      <c r="B595" t="s">
        <v>135</v>
      </c>
      <c r="C595" t="s">
        <v>408</v>
      </c>
      <c r="D595">
        <v>91.3</v>
      </c>
      <c r="E595" t="s">
        <v>386</v>
      </c>
    </row>
    <row r="596" spans="1:5">
      <c r="A596" t="s">
        <v>134</v>
      </c>
      <c r="B596" t="s">
        <v>133</v>
      </c>
      <c r="C596" t="s">
        <v>333</v>
      </c>
      <c r="D596">
        <v>93.099997999999999</v>
      </c>
      <c r="E596" t="s">
        <v>386</v>
      </c>
    </row>
    <row r="597" spans="1:5">
      <c r="A597" t="s">
        <v>134</v>
      </c>
      <c r="B597" t="s">
        <v>133</v>
      </c>
      <c r="C597" t="s">
        <v>334</v>
      </c>
      <c r="D597">
        <v>92.800003000000004</v>
      </c>
      <c r="E597" t="s">
        <v>386</v>
      </c>
    </row>
    <row r="598" spans="1:5">
      <c r="A598" t="s">
        <v>134</v>
      </c>
      <c r="B598" t="s">
        <v>133</v>
      </c>
      <c r="C598" t="s">
        <v>335</v>
      </c>
      <c r="D598">
        <v>90.5</v>
      </c>
      <c r="E598" t="s">
        <v>386</v>
      </c>
    </row>
    <row r="599" spans="1:5">
      <c r="A599" t="s">
        <v>134</v>
      </c>
      <c r="B599" t="s">
        <v>133</v>
      </c>
      <c r="C599" t="s">
        <v>336</v>
      </c>
      <c r="D599">
        <v>93.300003000000004</v>
      </c>
      <c r="E599" t="s">
        <v>386</v>
      </c>
    </row>
    <row r="600" spans="1:5">
      <c r="A600" t="s">
        <v>134</v>
      </c>
      <c r="B600" t="s">
        <v>133</v>
      </c>
      <c r="C600" t="s">
        <v>372</v>
      </c>
      <c r="D600">
        <v>90.3</v>
      </c>
      <c r="E600" t="s">
        <v>386</v>
      </c>
    </row>
    <row r="601" spans="1:5">
      <c r="A601" t="s">
        <v>134</v>
      </c>
      <c r="B601" t="s">
        <v>133</v>
      </c>
      <c r="C601" t="s">
        <v>408</v>
      </c>
      <c r="D601">
        <v>89.5</v>
      </c>
      <c r="E601" t="s">
        <v>386</v>
      </c>
    </row>
    <row r="602" spans="1:5">
      <c r="A602" t="s">
        <v>132</v>
      </c>
      <c r="B602" t="s">
        <v>131</v>
      </c>
      <c r="C602" t="s">
        <v>333</v>
      </c>
      <c r="D602">
        <v>94.400002000000001</v>
      </c>
      <c r="E602" t="s">
        <v>387</v>
      </c>
    </row>
    <row r="603" spans="1:5">
      <c r="A603" t="s">
        <v>132</v>
      </c>
      <c r="B603" t="s">
        <v>131</v>
      </c>
      <c r="C603" t="s">
        <v>334</v>
      </c>
      <c r="D603">
        <v>92.599997999999999</v>
      </c>
      <c r="E603" t="s">
        <v>387</v>
      </c>
    </row>
    <row r="604" spans="1:5">
      <c r="A604" t="s">
        <v>132</v>
      </c>
      <c r="B604" t="s">
        <v>131</v>
      </c>
      <c r="C604" t="s">
        <v>335</v>
      </c>
      <c r="D604">
        <v>92</v>
      </c>
      <c r="E604" t="s">
        <v>387</v>
      </c>
    </row>
    <row r="605" spans="1:5">
      <c r="A605" t="s">
        <v>132</v>
      </c>
      <c r="B605" t="s">
        <v>131</v>
      </c>
      <c r="C605" t="s">
        <v>336</v>
      </c>
      <c r="D605">
        <v>93.5</v>
      </c>
      <c r="E605" t="s">
        <v>387</v>
      </c>
    </row>
    <row r="606" spans="1:5">
      <c r="A606" t="s">
        <v>132</v>
      </c>
      <c r="B606" t="s">
        <v>131</v>
      </c>
      <c r="C606" t="s">
        <v>372</v>
      </c>
      <c r="D606">
        <v>89.3</v>
      </c>
      <c r="E606" t="s">
        <v>387</v>
      </c>
    </row>
    <row r="607" spans="1:5">
      <c r="A607" t="s">
        <v>132</v>
      </c>
      <c r="B607" t="s">
        <v>131</v>
      </c>
      <c r="C607" t="s">
        <v>408</v>
      </c>
      <c r="D607">
        <v>88.1</v>
      </c>
      <c r="E607" t="s">
        <v>387</v>
      </c>
    </row>
    <row r="608" spans="1:5">
      <c r="A608" t="s">
        <v>130</v>
      </c>
      <c r="B608" t="s">
        <v>129</v>
      </c>
      <c r="C608" t="s">
        <v>333</v>
      </c>
      <c r="D608">
        <v>91.400002000000001</v>
      </c>
      <c r="E608" t="s">
        <v>386</v>
      </c>
    </row>
    <row r="609" spans="1:5">
      <c r="A609" t="s">
        <v>130</v>
      </c>
      <c r="B609" t="s">
        <v>129</v>
      </c>
      <c r="C609" t="s">
        <v>334</v>
      </c>
      <c r="D609">
        <v>90.5</v>
      </c>
      <c r="E609" t="s">
        <v>386</v>
      </c>
    </row>
    <row r="610" spans="1:5">
      <c r="A610" t="s">
        <v>130</v>
      </c>
      <c r="B610" t="s">
        <v>129</v>
      </c>
      <c r="C610" t="s">
        <v>335</v>
      </c>
      <c r="D610">
        <v>91.199996999999996</v>
      </c>
      <c r="E610" t="s">
        <v>386</v>
      </c>
    </row>
    <row r="611" spans="1:5">
      <c r="A611" t="s">
        <v>130</v>
      </c>
      <c r="B611" t="s">
        <v>129</v>
      </c>
      <c r="C611" t="s">
        <v>336</v>
      </c>
      <c r="D611">
        <v>91.400002000000001</v>
      </c>
      <c r="E611" t="s">
        <v>386</v>
      </c>
    </row>
    <row r="612" spans="1:5">
      <c r="A612" t="s">
        <v>130</v>
      </c>
      <c r="B612" t="s">
        <v>129</v>
      </c>
      <c r="C612" t="s">
        <v>372</v>
      </c>
      <c r="D612">
        <v>90</v>
      </c>
      <c r="E612" t="s">
        <v>386</v>
      </c>
    </row>
    <row r="613" spans="1:5">
      <c r="A613" t="s">
        <v>130</v>
      </c>
      <c r="B613" t="s">
        <v>129</v>
      </c>
      <c r="C613" t="s">
        <v>408</v>
      </c>
      <c r="D613">
        <v>91.2</v>
      </c>
      <c r="E613" t="s">
        <v>386</v>
      </c>
    </row>
    <row r="614" spans="1:5">
      <c r="A614" t="s">
        <v>128</v>
      </c>
      <c r="B614" t="s">
        <v>127</v>
      </c>
      <c r="C614" t="s">
        <v>333</v>
      </c>
      <c r="D614">
        <v>95.199996999999996</v>
      </c>
      <c r="E614" t="s">
        <v>385</v>
      </c>
    </row>
    <row r="615" spans="1:5">
      <c r="A615" t="s">
        <v>128</v>
      </c>
      <c r="B615" t="s">
        <v>127</v>
      </c>
      <c r="C615" t="s">
        <v>334</v>
      </c>
      <c r="D615">
        <v>93.400002000000001</v>
      </c>
      <c r="E615" t="s">
        <v>385</v>
      </c>
    </row>
    <row r="616" spans="1:5">
      <c r="A616" t="s">
        <v>128</v>
      </c>
      <c r="B616" t="s">
        <v>127</v>
      </c>
      <c r="C616" t="s">
        <v>335</v>
      </c>
      <c r="D616">
        <v>92.300003000000004</v>
      </c>
      <c r="E616" t="s">
        <v>385</v>
      </c>
    </row>
    <row r="617" spans="1:5">
      <c r="A617" t="s">
        <v>128</v>
      </c>
      <c r="B617" t="s">
        <v>127</v>
      </c>
      <c r="C617" t="s">
        <v>336</v>
      </c>
      <c r="D617">
        <v>92.599997999999999</v>
      </c>
      <c r="E617" t="s">
        <v>385</v>
      </c>
    </row>
    <row r="618" spans="1:5">
      <c r="A618" t="s">
        <v>128</v>
      </c>
      <c r="B618" t="s">
        <v>127</v>
      </c>
      <c r="C618" t="s">
        <v>372</v>
      </c>
      <c r="D618">
        <v>89.5</v>
      </c>
      <c r="E618" t="s">
        <v>385</v>
      </c>
    </row>
    <row r="619" spans="1:5">
      <c r="A619" t="s">
        <v>128</v>
      </c>
      <c r="B619" t="s">
        <v>127</v>
      </c>
      <c r="C619" t="s">
        <v>408</v>
      </c>
      <c r="D619">
        <v>90</v>
      </c>
      <c r="E619" t="s">
        <v>385</v>
      </c>
    </row>
    <row r="620" spans="1:5">
      <c r="A620" t="s">
        <v>126</v>
      </c>
      <c r="B620" t="s">
        <v>125</v>
      </c>
      <c r="C620" t="s">
        <v>333</v>
      </c>
      <c r="D620">
        <v>94</v>
      </c>
      <c r="E620" t="s">
        <v>386</v>
      </c>
    </row>
    <row r="621" spans="1:5">
      <c r="A621" t="s">
        <v>126</v>
      </c>
      <c r="B621" t="s">
        <v>125</v>
      </c>
      <c r="C621" t="s">
        <v>334</v>
      </c>
      <c r="D621">
        <v>93.900002000000001</v>
      </c>
      <c r="E621" t="s">
        <v>386</v>
      </c>
    </row>
    <row r="622" spans="1:5">
      <c r="A622" t="s">
        <v>126</v>
      </c>
      <c r="B622" t="s">
        <v>125</v>
      </c>
      <c r="C622" t="s">
        <v>335</v>
      </c>
      <c r="D622">
        <v>93.800003000000004</v>
      </c>
      <c r="E622" t="s">
        <v>386</v>
      </c>
    </row>
    <row r="623" spans="1:5">
      <c r="A623" t="s">
        <v>126</v>
      </c>
      <c r="B623" t="s">
        <v>125</v>
      </c>
      <c r="C623" t="s">
        <v>336</v>
      </c>
      <c r="D623">
        <v>93.199996999999996</v>
      </c>
      <c r="E623" t="s">
        <v>386</v>
      </c>
    </row>
    <row r="624" spans="1:5">
      <c r="A624" t="s">
        <v>126</v>
      </c>
      <c r="B624" t="s">
        <v>125</v>
      </c>
      <c r="C624" t="s">
        <v>372</v>
      </c>
      <c r="D624">
        <v>92.5</v>
      </c>
      <c r="E624" t="s">
        <v>386</v>
      </c>
    </row>
    <row r="625" spans="1:5">
      <c r="A625" t="s">
        <v>126</v>
      </c>
      <c r="B625" t="s">
        <v>125</v>
      </c>
      <c r="C625" t="s">
        <v>408</v>
      </c>
      <c r="D625">
        <v>94</v>
      </c>
      <c r="E625" t="s">
        <v>386</v>
      </c>
    </row>
    <row r="626" spans="1:5">
      <c r="A626" t="s">
        <v>124</v>
      </c>
      <c r="B626" t="s">
        <v>123</v>
      </c>
      <c r="C626" t="s">
        <v>333</v>
      </c>
      <c r="D626">
        <v>93.199996999999996</v>
      </c>
      <c r="E626" t="s">
        <v>386</v>
      </c>
    </row>
    <row r="627" spans="1:5">
      <c r="A627" t="s">
        <v>124</v>
      </c>
      <c r="B627" t="s">
        <v>123</v>
      </c>
      <c r="C627" t="s">
        <v>334</v>
      </c>
      <c r="D627">
        <v>92.400002000000001</v>
      </c>
      <c r="E627" t="s">
        <v>386</v>
      </c>
    </row>
    <row r="628" spans="1:5">
      <c r="A628" t="s">
        <v>124</v>
      </c>
      <c r="B628" t="s">
        <v>123</v>
      </c>
      <c r="C628" t="s">
        <v>335</v>
      </c>
      <c r="D628">
        <v>92.300003000000004</v>
      </c>
      <c r="E628" t="s">
        <v>386</v>
      </c>
    </row>
    <row r="629" spans="1:5">
      <c r="A629" t="s">
        <v>124</v>
      </c>
      <c r="B629" t="s">
        <v>123</v>
      </c>
      <c r="C629" t="s">
        <v>336</v>
      </c>
      <c r="D629">
        <v>92.699996999999996</v>
      </c>
      <c r="E629" t="s">
        <v>386</v>
      </c>
    </row>
    <row r="630" spans="1:5">
      <c r="A630" t="s">
        <v>124</v>
      </c>
      <c r="B630" t="s">
        <v>123</v>
      </c>
      <c r="C630" t="s">
        <v>372</v>
      </c>
      <c r="D630">
        <v>91.5</v>
      </c>
      <c r="E630" t="s">
        <v>386</v>
      </c>
    </row>
    <row r="631" spans="1:5">
      <c r="A631" t="s">
        <v>124</v>
      </c>
      <c r="B631" t="s">
        <v>123</v>
      </c>
      <c r="C631">
        <v>201819</v>
      </c>
      <c r="D631">
        <v>90.8</v>
      </c>
      <c r="E631" t="s">
        <v>386</v>
      </c>
    </row>
    <row r="632" spans="1:5">
      <c r="A632" t="s">
        <v>122</v>
      </c>
      <c r="B632" t="s">
        <v>121</v>
      </c>
      <c r="C632" t="s">
        <v>333</v>
      </c>
      <c r="D632">
        <v>93</v>
      </c>
      <c r="E632" t="s">
        <v>386</v>
      </c>
    </row>
    <row r="633" spans="1:5">
      <c r="A633" t="s">
        <v>122</v>
      </c>
      <c r="B633" t="s">
        <v>121</v>
      </c>
      <c r="C633" t="s">
        <v>334</v>
      </c>
      <c r="D633">
        <v>92.099997999999999</v>
      </c>
      <c r="E633" t="s">
        <v>386</v>
      </c>
    </row>
    <row r="634" spans="1:5">
      <c r="A634" t="s">
        <v>122</v>
      </c>
      <c r="B634" t="s">
        <v>121</v>
      </c>
      <c r="C634" t="s">
        <v>335</v>
      </c>
      <c r="D634">
        <v>90.800003000000004</v>
      </c>
      <c r="E634" t="s">
        <v>386</v>
      </c>
    </row>
    <row r="635" spans="1:5">
      <c r="A635" t="s">
        <v>122</v>
      </c>
      <c r="B635" t="s">
        <v>121</v>
      </c>
      <c r="C635" t="s">
        <v>336</v>
      </c>
      <c r="D635">
        <v>91.800003000000004</v>
      </c>
      <c r="E635" t="s">
        <v>386</v>
      </c>
    </row>
    <row r="636" spans="1:5">
      <c r="A636" t="s">
        <v>122</v>
      </c>
      <c r="B636" t="s">
        <v>121</v>
      </c>
      <c r="C636" t="s">
        <v>372</v>
      </c>
      <c r="D636">
        <v>90.2</v>
      </c>
      <c r="E636" t="s">
        <v>386</v>
      </c>
    </row>
    <row r="637" spans="1:5">
      <c r="A637" t="s">
        <v>122</v>
      </c>
      <c r="B637" t="s">
        <v>121</v>
      </c>
      <c r="C637" t="s">
        <v>408</v>
      </c>
      <c r="D637">
        <v>90.5</v>
      </c>
      <c r="E637" t="s">
        <v>386</v>
      </c>
    </row>
    <row r="638" spans="1:5">
      <c r="A638" t="s">
        <v>120</v>
      </c>
      <c r="B638" t="s">
        <v>119</v>
      </c>
      <c r="C638" t="s">
        <v>333</v>
      </c>
      <c r="D638">
        <v>93.199996999999996</v>
      </c>
      <c r="E638" t="s">
        <v>386</v>
      </c>
    </row>
    <row r="639" spans="1:5">
      <c r="A639" t="s">
        <v>120</v>
      </c>
      <c r="B639" t="s">
        <v>119</v>
      </c>
      <c r="C639" t="s">
        <v>334</v>
      </c>
      <c r="D639">
        <v>92.400002000000001</v>
      </c>
      <c r="E639" t="s">
        <v>386</v>
      </c>
    </row>
    <row r="640" spans="1:5">
      <c r="A640" t="s">
        <v>120</v>
      </c>
      <c r="B640" t="s">
        <v>119</v>
      </c>
      <c r="C640" t="s">
        <v>335</v>
      </c>
      <c r="D640">
        <v>92.800003000000004</v>
      </c>
      <c r="E640" t="s">
        <v>386</v>
      </c>
    </row>
    <row r="641" spans="1:5">
      <c r="A641" t="s">
        <v>120</v>
      </c>
      <c r="B641" t="s">
        <v>119</v>
      </c>
      <c r="C641" t="s">
        <v>336</v>
      </c>
      <c r="D641">
        <v>92</v>
      </c>
      <c r="E641" t="s">
        <v>386</v>
      </c>
    </row>
    <row r="642" spans="1:5">
      <c r="A642" t="s">
        <v>120</v>
      </c>
      <c r="B642" t="s">
        <v>119</v>
      </c>
      <c r="C642" t="s">
        <v>372</v>
      </c>
      <c r="D642">
        <v>92</v>
      </c>
      <c r="E642" t="s">
        <v>386</v>
      </c>
    </row>
    <row r="643" spans="1:5">
      <c r="A643" t="s">
        <v>120</v>
      </c>
      <c r="B643" t="s">
        <v>119</v>
      </c>
      <c r="C643" t="s">
        <v>408</v>
      </c>
      <c r="D643">
        <v>91</v>
      </c>
      <c r="E643" t="s">
        <v>386</v>
      </c>
    </row>
    <row r="644" spans="1:5">
      <c r="A644" t="s">
        <v>118</v>
      </c>
      <c r="B644" t="s">
        <v>117</v>
      </c>
      <c r="C644" t="s">
        <v>333</v>
      </c>
      <c r="D644">
        <v>92.300003000000004</v>
      </c>
      <c r="E644" t="s">
        <v>386</v>
      </c>
    </row>
    <row r="645" spans="1:5">
      <c r="A645" t="s">
        <v>118</v>
      </c>
      <c r="B645" t="s">
        <v>117</v>
      </c>
      <c r="C645" t="s">
        <v>334</v>
      </c>
      <c r="D645">
        <v>90.800003000000004</v>
      </c>
      <c r="E645" t="s">
        <v>386</v>
      </c>
    </row>
    <row r="646" spans="1:5">
      <c r="A646" t="s">
        <v>118</v>
      </c>
      <c r="B646" t="s">
        <v>117</v>
      </c>
      <c r="C646" t="s">
        <v>335</v>
      </c>
      <c r="D646">
        <v>91.900002000000001</v>
      </c>
      <c r="E646" t="s">
        <v>386</v>
      </c>
    </row>
    <row r="647" spans="1:5">
      <c r="A647" t="s">
        <v>118</v>
      </c>
      <c r="B647" t="s">
        <v>117</v>
      </c>
      <c r="C647" t="s">
        <v>336</v>
      </c>
      <c r="D647">
        <v>92.099997999999999</v>
      </c>
      <c r="E647" t="s">
        <v>386</v>
      </c>
    </row>
    <row r="648" spans="1:5">
      <c r="A648" t="s">
        <v>118</v>
      </c>
      <c r="B648" t="s">
        <v>117</v>
      </c>
      <c r="C648" t="s">
        <v>372</v>
      </c>
      <c r="D648">
        <v>91.2</v>
      </c>
      <c r="E648" t="s">
        <v>386</v>
      </c>
    </row>
    <row r="649" spans="1:5">
      <c r="A649" t="s">
        <v>118</v>
      </c>
      <c r="B649" t="s">
        <v>117</v>
      </c>
      <c r="C649" t="s">
        <v>408</v>
      </c>
      <c r="D649">
        <v>92.3</v>
      </c>
      <c r="E649" t="s">
        <v>386</v>
      </c>
    </row>
    <row r="650" spans="1:5">
      <c r="A650" t="s">
        <v>116</v>
      </c>
      <c r="B650" t="s">
        <v>115</v>
      </c>
      <c r="C650" t="s">
        <v>333</v>
      </c>
      <c r="D650">
        <v>94.699996999999996</v>
      </c>
      <c r="E650" t="s">
        <v>386</v>
      </c>
    </row>
    <row r="651" spans="1:5">
      <c r="A651" t="s">
        <v>116</v>
      </c>
      <c r="B651" t="s">
        <v>115</v>
      </c>
      <c r="C651" t="s">
        <v>334</v>
      </c>
      <c r="D651">
        <v>94.300003000000004</v>
      </c>
      <c r="E651" t="s">
        <v>386</v>
      </c>
    </row>
    <row r="652" spans="1:5">
      <c r="A652" t="s">
        <v>116</v>
      </c>
      <c r="B652" t="s">
        <v>115</v>
      </c>
      <c r="C652" t="s">
        <v>335</v>
      </c>
      <c r="D652">
        <v>94.099997999999999</v>
      </c>
      <c r="E652" t="s">
        <v>386</v>
      </c>
    </row>
    <row r="653" spans="1:5">
      <c r="A653" t="s">
        <v>116</v>
      </c>
      <c r="B653" t="s">
        <v>115</v>
      </c>
      <c r="C653" t="s">
        <v>336</v>
      </c>
      <c r="D653">
        <v>94.300003000000004</v>
      </c>
      <c r="E653" t="s">
        <v>386</v>
      </c>
    </row>
    <row r="654" spans="1:5">
      <c r="A654" t="s">
        <v>116</v>
      </c>
      <c r="B654" t="s">
        <v>115</v>
      </c>
      <c r="C654" t="s">
        <v>372</v>
      </c>
      <c r="D654">
        <v>94.7</v>
      </c>
      <c r="E654" t="s">
        <v>386</v>
      </c>
    </row>
    <row r="655" spans="1:5">
      <c r="A655" t="s">
        <v>116</v>
      </c>
      <c r="B655" t="s">
        <v>115</v>
      </c>
      <c r="C655" t="s">
        <v>408</v>
      </c>
      <c r="D655">
        <v>92.4</v>
      </c>
      <c r="E655" t="s">
        <v>386</v>
      </c>
    </row>
    <row r="656" spans="1:5">
      <c r="A656" t="s">
        <v>114</v>
      </c>
      <c r="B656" t="s">
        <v>113</v>
      </c>
      <c r="C656" t="s">
        <v>333</v>
      </c>
      <c r="D656">
        <v>93.900002000000001</v>
      </c>
      <c r="E656" t="s">
        <v>386</v>
      </c>
    </row>
    <row r="657" spans="1:5">
      <c r="A657" t="s">
        <v>114</v>
      </c>
      <c r="B657" t="s">
        <v>113</v>
      </c>
      <c r="C657" t="s">
        <v>334</v>
      </c>
      <c r="D657">
        <v>94.599997999999999</v>
      </c>
      <c r="E657" t="s">
        <v>386</v>
      </c>
    </row>
    <row r="658" spans="1:5">
      <c r="A658" t="s">
        <v>114</v>
      </c>
      <c r="B658" t="s">
        <v>113</v>
      </c>
      <c r="C658" t="s">
        <v>335</v>
      </c>
      <c r="D658">
        <v>94</v>
      </c>
      <c r="E658" t="s">
        <v>386</v>
      </c>
    </row>
    <row r="659" spans="1:5">
      <c r="A659" t="s">
        <v>114</v>
      </c>
      <c r="B659" t="s">
        <v>113</v>
      </c>
      <c r="C659" t="s">
        <v>336</v>
      </c>
      <c r="D659">
        <v>95.099997999999999</v>
      </c>
      <c r="E659" t="s">
        <v>386</v>
      </c>
    </row>
    <row r="660" spans="1:5">
      <c r="A660" t="s">
        <v>114</v>
      </c>
      <c r="B660" t="s">
        <v>113</v>
      </c>
      <c r="C660" t="s">
        <v>372</v>
      </c>
      <c r="D660">
        <v>93</v>
      </c>
      <c r="E660" t="s">
        <v>386</v>
      </c>
    </row>
    <row r="661" spans="1:5">
      <c r="A661" t="s">
        <v>114</v>
      </c>
      <c r="B661" t="s">
        <v>113</v>
      </c>
      <c r="C661" t="s">
        <v>408</v>
      </c>
      <c r="D661">
        <v>92.8</v>
      </c>
      <c r="E661" t="s">
        <v>386</v>
      </c>
    </row>
    <row r="662" spans="1:5">
      <c r="A662" t="s">
        <v>112</v>
      </c>
      <c r="B662" t="s">
        <v>111</v>
      </c>
      <c r="C662" t="s">
        <v>333</v>
      </c>
      <c r="D662">
        <v>93.199996999999996</v>
      </c>
      <c r="E662" t="s">
        <v>386</v>
      </c>
    </row>
    <row r="663" spans="1:5">
      <c r="A663" t="s">
        <v>112</v>
      </c>
      <c r="B663" t="s">
        <v>111</v>
      </c>
      <c r="C663" t="s">
        <v>334</v>
      </c>
      <c r="D663">
        <v>92.900002000000001</v>
      </c>
      <c r="E663" t="s">
        <v>386</v>
      </c>
    </row>
    <row r="664" spans="1:5">
      <c r="A664" t="s">
        <v>112</v>
      </c>
      <c r="B664" t="s">
        <v>111</v>
      </c>
      <c r="C664" t="s">
        <v>335</v>
      </c>
      <c r="D664">
        <v>91.599997999999999</v>
      </c>
      <c r="E664" t="s">
        <v>386</v>
      </c>
    </row>
    <row r="665" spans="1:5">
      <c r="A665" t="s">
        <v>112</v>
      </c>
      <c r="B665" t="s">
        <v>111</v>
      </c>
      <c r="C665" t="s">
        <v>336</v>
      </c>
      <c r="D665">
        <v>92.599997999999999</v>
      </c>
      <c r="E665" t="s">
        <v>386</v>
      </c>
    </row>
    <row r="666" spans="1:5">
      <c r="A666" t="s">
        <v>112</v>
      </c>
      <c r="B666" t="s">
        <v>111</v>
      </c>
      <c r="C666" t="s">
        <v>372</v>
      </c>
      <c r="D666">
        <v>91.9</v>
      </c>
      <c r="E666" t="s">
        <v>386</v>
      </c>
    </row>
    <row r="667" spans="1:5">
      <c r="A667" t="s">
        <v>112</v>
      </c>
      <c r="B667" t="s">
        <v>111</v>
      </c>
      <c r="C667" t="s">
        <v>408</v>
      </c>
      <c r="D667">
        <v>91.6</v>
      </c>
      <c r="E667" t="s">
        <v>386</v>
      </c>
    </row>
    <row r="668" spans="1:5">
      <c r="A668" t="s">
        <v>110</v>
      </c>
      <c r="B668" t="s">
        <v>109</v>
      </c>
      <c r="C668" t="s">
        <v>333</v>
      </c>
      <c r="D668">
        <v>91.400002000000001</v>
      </c>
      <c r="E668" t="s">
        <v>386</v>
      </c>
    </row>
    <row r="669" spans="1:5">
      <c r="A669" t="s">
        <v>110</v>
      </c>
      <c r="B669" t="s">
        <v>109</v>
      </c>
      <c r="C669" t="s">
        <v>334</v>
      </c>
      <c r="D669">
        <v>94.199996999999996</v>
      </c>
      <c r="E669" t="s">
        <v>386</v>
      </c>
    </row>
    <row r="670" spans="1:5">
      <c r="A670" t="s">
        <v>110</v>
      </c>
      <c r="B670" t="s">
        <v>109</v>
      </c>
      <c r="C670" t="s">
        <v>335</v>
      </c>
      <c r="D670">
        <v>93.300003000000004</v>
      </c>
      <c r="E670" t="s">
        <v>386</v>
      </c>
    </row>
    <row r="671" spans="1:5">
      <c r="A671" t="s">
        <v>110</v>
      </c>
      <c r="B671" t="s">
        <v>109</v>
      </c>
      <c r="C671" t="s">
        <v>336</v>
      </c>
      <c r="D671">
        <v>93.099997999999999</v>
      </c>
      <c r="E671" t="s">
        <v>386</v>
      </c>
    </row>
    <row r="672" spans="1:5">
      <c r="A672" t="s">
        <v>110</v>
      </c>
      <c r="B672" t="s">
        <v>109</v>
      </c>
      <c r="C672" t="s">
        <v>372</v>
      </c>
      <c r="D672">
        <v>93</v>
      </c>
      <c r="E672" t="s">
        <v>386</v>
      </c>
    </row>
    <row r="673" spans="1:5">
      <c r="A673" t="s">
        <v>110</v>
      </c>
      <c r="B673" t="s">
        <v>109</v>
      </c>
      <c r="C673" t="s">
        <v>408</v>
      </c>
      <c r="D673">
        <v>92.9</v>
      </c>
      <c r="E673" t="s">
        <v>386</v>
      </c>
    </row>
    <row r="674" spans="1:5">
      <c r="A674" t="s">
        <v>108</v>
      </c>
      <c r="B674" t="s">
        <v>107</v>
      </c>
      <c r="C674" t="s">
        <v>333</v>
      </c>
      <c r="D674">
        <v>94.199996999999996</v>
      </c>
      <c r="E674" t="s">
        <v>386</v>
      </c>
    </row>
    <row r="675" spans="1:5">
      <c r="A675" t="s">
        <v>108</v>
      </c>
      <c r="B675" t="s">
        <v>107</v>
      </c>
      <c r="C675" t="s">
        <v>334</v>
      </c>
      <c r="D675">
        <v>94.199996999999996</v>
      </c>
      <c r="E675" t="s">
        <v>386</v>
      </c>
    </row>
    <row r="676" spans="1:5">
      <c r="A676" t="s">
        <v>108</v>
      </c>
      <c r="B676" t="s">
        <v>107</v>
      </c>
      <c r="C676" t="s">
        <v>335</v>
      </c>
      <c r="D676">
        <v>93.900002000000001</v>
      </c>
      <c r="E676" t="s">
        <v>386</v>
      </c>
    </row>
    <row r="677" spans="1:5">
      <c r="A677" t="s">
        <v>108</v>
      </c>
      <c r="B677" t="s">
        <v>107</v>
      </c>
      <c r="C677" t="s">
        <v>336</v>
      </c>
      <c r="D677">
        <v>94.400002000000001</v>
      </c>
      <c r="E677" t="s">
        <v>386</v>
      </c>
    </row>
    <row r="678" spans="1:5">
      <c r="A678" t="s">
        <v>108</v>
      </c>
      <c r="B678" t="s">
        <v>107</v>
      </c>
      <c r="C678" t="s">
        <v>372</v>
      </c>
      <c r="D678">
        <v>93.7</v>
      </c>
      <c r="E678" t="s">
        <v>386</v>
      </c>
    </row>
    <row r="679" spans="1:5">
      <c r="A679" t="s">
        <v>108</v>
      </c>
      <c r="B679" t="s">
        <v>107</v>
      </c>
      <c r="C679" t="s">
        <v>408</v>
      </c>
      <c r="D679">
        <v>93.3</v>
      </c>
      <c r="E679" t="s">
        <v>386</v>
      </c>
    </row>
    <row r="680" spans="1:5">
      <c r="A680" t="s">
        <v>106</v>
      </c>
      <c r="B680" t="s">
        <v>105</v>
      </c>
      <c r="C680" t="s">
        <v>333</v>
      </c>
      <c r="D680">
        <v>92.5</v>
      </c>
      <c r="E680" t="s">
        <v>386</v>
      </c>
    </row>
    <row r="681" spans="1:5">
      <c r="A681" t="s">
        <v>106</v>
      </c>
      <c r="B681" t="s">
        <v>105</v>
      </c>
      <c r="C681" t="s">
        <v>334</v>
      </c>
      <c r="D681">
        <v>94</v>
      </c>
      <c r="E681" t="s">
        <v>386</v>
      </c>
    </row>
    <row r="682" spans="1:5">
      <c r="A682" t="s">
        <v>106</v>
      </c>
      <c r="B682" t="s">
        <v>105</v>
      </c>
      <c r="C682" t="s">
        <v>335</v>
      </c>
      <c r="D682">
        <v>91.5</v>
      </c>
      <c r="E682" t="s">
        <v>386</v>
      </c>
    </row>
    <row r="683" spans="1:5">
      <c r="A683" t="s">
        <v>106</v>
      </c>
      <c r="B683" t="s">
        <v>105</v>
      </c>
      <c r="C683" t="s">
        <v>336</v>
      </c>
      <c r="D683">
        <v>92.699996999999996</v>
      </c>
      <c r="E683" t="s">
        <v>386</v>
      </c>
    </row>
    <row r="684" spans="1:5">
      <c r="A684" t="s">
        <v>106</v>
      </c>
      <c r="B684" t="s">
        <v>105</v>
      </c>
      <c r="C684" t="s">
        <v>372</v>
      </c>
      <c r="D684">
        <v>89.8</v>
      </c>
      <c r="E684" t="s">
        <v>386</v>
      </c>
    </row>
    <row r="685" spans="1:5">
      <c r="A685" t="s">
        <v>106</v>
      </c>
      <c r="B685" t="s">
        <v>105</v>
      </c>
      <c r="C685" t="s">
        <v>408</v>
      </c>
      <c r="D685">
        <v>92.7</v>
      </c>
      <c r="E685" t="s">
        <v>386</v>
      </c>
    </row>
    <row r="686" spans="1:5">
      <c r="A686" t="s">
        <v>104</v>
      </c>
      <c r="B686" t="s">
        <v>103</v>
      </c>
      <c r="C686" t="s">
        <v>333</v>
      </c>
      <c r="D686">
        <v>92.599997999999999</v>
      </c>
      <c r="E686" t="s">
        <v>386</v>
      </c>
    </row>
    <row r="687" spans="1:5">
      <c r="A687" t="s">
        <v>104</v>
      </c>
      <c r="B687" t="s">
        <v>103</v>
      </c>
      <c r="C687" t="s">
        <v>334</v>
      </c>
      <c r="D687">
        <v>91.400002000000001</v>
      </c>
      <c r="E687" t="s">
        <v>386</v>
      </c>
    </row>
    <row r="688" spans="1:5">
      <c r="A688" t="s">
        <v>104</v>
      </c>
      <c r="B688" t="s">
        <v>103</v>
      </c>
      <c r="C688" t="s">
        <v>335</v>
      </c>
      <c r="D688">
        <v>92.400002000000001</v>
      </c>
      <c r="E688" t="s">
        <v>386</v>
      </c>
    </row>
    <row r="689" spans="1:5">
      <c r="A689" t="s">
        <v>104</v>
      </c>
      <c r="B689" t="s">
        <v>103</v>
      </c>
      <c r="C689" t="s">
        <v>336</v>
      </c>
      <c r="D689">
        <v>92.199996999999996</v>
      </c>
      <c r="E689" t="s">
        <v>386</v>
      </c>
    </row>
    <row r="690" spans="1:5">
      <c r="A690" t="s">
        <v>104</v>
      </c>
      <c r="B690" t="s">
        <v>103</v>
      </c>
      <c r="C690" t="s">
        <v>372</v>
      </c>
      <c r="D690">
        <v>92.1</v>
      </c>
      <c r="E690" t="s">
        <v>386</v>
      </c>
    </row>
    <row r="691" spans="1:5">
      <c r="A691" t="s">
        <v>104</v>
      </c>
      <c r="B691" t="s">
        <v>103</v>
      </c>
      <c r="C691" t="s">
        <v>408</v>
      </c>
      <c r="D691">
        <v>93.1</v>
      </c>
      <c r="E691" t="s">
        <v>386</v>
      </c>
    </row>
    <row r="692" spans="1:5">
      <c r="A692" t="s">
        <v>102</v>
      </c>
      <c r="B692" t="s">
        <v>101</v>
      </c>
      <c r="C692" t="s">
        <v>333</v>
      </c>
      <c r="D692">
        <v>93.699996999999996</v>
      </c>
      <c r="E692" t="s">
        <v>386</v>
      </c>
    </row>
    <row r="693" spans="1:5">
      <c r="A693" t="s">
        <v>102</v>
      </c>
      <c r="B693" t="s">
        <v>101</v>
      </c>
      <c r="C693" t="s">
        <v>334</v>
      </c>
      <c r="D693">
        <v>93.900002000000001</v>
      </c>
      <c r="E693" t="s">
        <v>386</v>
      </c>
    </row>
    <row r="694" spans="1:5">
      <c r="A694" t="s">
        <v>102</v>
      </c>
      <c r="B694" t="s">
        <v>101</v>
      </c>
      <c r="C694" t="s">
        <v>335</v>
      </c>
      <c r="D694">
        <v>94.5</v>
      </c>
      <c r="E694" t="s">
        <v>386</v>
      </c>
    </row>
    <row r="695" spans="1:5">
      <c r="A695" t="s">
        <v>102</v>
      </c>
      <c r="B695" t="s">
        <v>101</v>
      </c>
      <c r="C695" t="s">
        <v>336</v>
      </c>
      <c r="D695">
        <v>94.5</v>
      </c>
      <c r="E695" t="s">
        <v>386</v>
      </c>
    </row>
    <row r="696" spans="1:5">
      <c r="A696" t="s">
        <v>102</v>
      </c>
      <c r="B696" t="s">
        <v>101</v>
      </c>
      <c r="C696" t="s">
        <v>372</v>
      </c>
      <c r="D696">
        <v>90.5</v>
      </c>
      <c r="E696" t="s">
        <v>386</v>
      </c>
    </row>
    <row r="697" spans="1:5">
      <c r="A697" t="s">
        <v>102</v>
      </c>
      <c r="B697" t="s">
        <v>101</v>
      </c>
      <c r="C697" t="s">
        <v>408</v>
      </c>
      <c r="D697">
        <v>91.7</v>
      </c>
      <c r="E697" t="s">
        <v>386</v>
      </c>
    </row>
    <row r="698" spans="1:5">
      <c r="A698" t="s">
        <v>100</v>
      </c>
      <c r="B698" t="s">
        <v>99</v>
      </c>
      <c r="C698" t="s">
        <v>333</v>
      </c>
      <c r="D698">
        <v>93.5</v>
      </c>
      <c r="E698" t="s">
        <v>386</v>
      </c>
    </row>
    <row r="699" spans="1:5">
      <c r="A699" t="s">
        <v>100</v>
      </c>
      <c r="B699" t="s">
        <v>99</v>
      </c>
      <c r="C699" t="s">
        <v>334</v>
      </c>
      <c r="D699">
        <v>92.300003000000004</v>
      </c>
      <c r="E699" t="s">
        <v>386</v>
      </c>
    </row>
    <row r="700" spans="1:5">
      <c r="A700" t="s">
        <v>100</v>
      </c>
      <c r="B700" t="s">
        <v>99</v>
      </c>
      <c r="C700" t="s">
        <v>335</v>
      </c>
      <c r="D700">
        <v>92.199996999999996</v>
      </c>
      <c r="E700" t="s">
        <v>386</v>
      </c>
    </row>
    <row r="701" spans="1:5">
      <c r="A701" t="s">
        <v>100</v>
      </c>
      <c r="B701" t="s">
        <v>99</v>
      </c>
      <c r="C701" t="s">
        <v>336</v>
      </c>
      <c r="D701">
        <v>92.400002000000001</v>
      </c>
      <c r="E701" t="s">
        <v>386</v>
      </c>
    </row>
    <row r="702" spans="1:5">
      <c r="A702" t="s">
        <v>100</v>
      </c>
      <c r="B702" t="s">
        <v>99</v>
      </c>
      <c r="C702" t="s">
        <v>372</v>
      </c>
      <c r="D702">
        <v>90.2</v>
      </c>
      <c r="E702" t="s">
        <v>386</v>
      </c>
    </row>
    <row r="703" spans="1:5">
      <c r="A703" t="s">
        <v>100</v>
      </c>
      <c r="B703" t="s">
        <v>99</v>
      </c>
      <c r="C703" t="s">
        <v>408</v>
      </c>
      <c r="D703">
        <v>90.9</v>
      </c>
      <c r="E703" t="s">
        <v>386</v>
      </c>
    </row>
    <row r="704" spans="1:5">
      <c r="A704" t="s">
        <v>98</v>
      </c>
      <c r="B704" t="s">
        <v>97</v>
      </c>
      <c r="C704" t="s">
        <v>333</v>
      </c>
      <c r="D704">
        <v>92.599997999999999</v>
      </c>
      <c r="E704" t="s">
        <v>386</v>
      </c>
    </row>
    <row r="705" spans="1:5">
      <c r="A705" t="s">
        <v>98</v>
      </c>
      <c r="B705" t="s">
        <v>97</v>
      </c>
      <c r="C705" t="s">
        <v>334</v>
      </c>
      <c r="D705">
        <v>93.800003000000004</v>
      </c>
      <c r="E705" t="s">
        <v>386</v>
      </c>
    </row>
    <row r="706" spans="1:5">
      <c r="A706" t="s">
        <v>98</v>
      </c>
      <c r="B706" t="s">
        <v>97</v>
      </c>
      <c r="C706" t="s">
        <v>335</v>
      </c>
      <c r="D706">
        <v>94.300003000000004</v>
      </c>
      <c r="E706" t="s">
        <v>386</v>
      </c>
    </row>
    <row r="707" spans="1:5">
      <c r="A707" t="s">
        <v>98</v>
      </c>
      <c r="B707" t="s">
        <v>97</v>
      </c>
      <c r="C707" t="s">
        <v>336</v>
      </c>
      <c r="D707">
        <v>93.900002000000001</v>
      </c>
      <c r="E707" t="s">
        <v>386</v>
      </c>
    </row>
    <row r="708" spans="1:5">
      <c r="A708" t="s">
        <v>98</v>
      </c>
      <c r="B708" t="s">
        <v>97</v>
      </c>
      <c r="C708" t="s">
        <v>372</v>
      </c>
      <c r="D708">
        <v>92.6</v>
      </c>
      <c r="E708" t="s">
        <v>386</v>
      </c>
    </row>
    <row r="709" spans="1:5">
      <c r="A709" t="s">
        <v>98</v>
      </c>
      <c r="B709" t="s">
        <v>97</v>
      </c>
      <c r="C709" t="s">
        <v>408</v>
      </c>
      <c r="D709">
        <v>93.5</v>
      </c>
      <c r="E709" t="s">
        <v>386</v>
      </c>
    </row>
    <row r="710" spans="1:5">
      <c r="A710" t="s">
        <v>96</v>
      </c>
      <c r="B710" t="s">
        <v>95</v>
      </c>
      <c r="C710" t="s">
        <v>333</v>
      </c>
      <c r="D710">
        <v>93.099997999999999</v>
      </c>
      <c r="E710" t="s">
        <v>386</v>
      </c>
    </row>
    <row r="711" spans="1:5">
      <c r="A711" t="s">
        <v>96</v>
      </c>
      <c r="B711" t="s">
        <v>95</v>
      </c>
      <c r="C711" t="s">
        <v>334</v>
      </c>
      <c r="D711">
        <v>94</v>
      </c>
      <c r="E711" t="s">
        <v>386</v>
      </c>
    </row>
    <row r="712" spans="1:5">
      <c r="A712" t="s">
        <v>96</v>
      </c>
      <c r="B712" t="s">
        <v>95</v>
      </c>
      <c r="C712" t="s">
        <v>335</v>
      </c>
      <c r="D712">
        <v>93.599997999999999</v>
      </c>
      <c r="E712" t="s">
        <v>386</v>
      </c>
    </row>
    <row r="713" spans="1:5">
      <c r="A713" t="s">
        <v>96</v>
      </c>
      <c r="B713" t="s">
        <v>95</v>
      </c>
      <c r="C713" t="s">
        <v>336</v>
      </c>
      <c r="D713">
        <v>93</v>
      </c>
      <c r="E713" t="s">
        <v>386</v>
      </c>
    </row>
    <row r="714" spans="1:5">
      <c r="A714" t="s">
        <v>96</v>
      </c>
      <c r="B714" t="s">
        <v>95</v>
      </c>
      <c r="C714" t="s">
        <v>372</v>
      </c>
      <c r="D714">
        <v>92.1</v>
      </c>
      <c r="E714" t="s">
        <v>386</v>
      </c>
    </row>
    <row r="715" spans="1:5">
      <c r="A715" t="s">
        <v>96</v>
      </c>
      <c r="B715" t="s">
        <v>95</v>
      </c>
      <c r="C715" t="s">
        <v>408</v>
      </c>
      <c r="D715">
        <v>92.1</v>
      </c>
      <c r="E715" t="s">
        <v>386</v>
      </c>
    </row>
    <row r="716" spans="1:5">
      <c r="A716" t="s">
        <v>94</v>
      </c>
      <c r="B716" t="s">
        <v>93</v>
      </c>
      <c r="C716" t="s">
        <v>333</v>
      </c>
      <c r="D716">
        <v>93.5</v>
      </c>
      <c r="E716" t="s">
        <v>386</v>
      </c>
    </row>
    <row r="717" spans="1:5">
      <c r="A717" t="s">
        <v>94</v>
      </c>
      <c r="B717" t="s">
        <v>93</v>
      </c>
      <c r="C717" t="s">
        <v>334</v>
      </c>
      <c r="D717">
        <v>95.099997999999999</v>
      </c>
      <c r="E717" t="s">
        <v>386</v>
      </c>
    </row>
    <row r="718" spans="1:5">
      <c r="A718" t="s">
        <v>94</v>
      </c>
      <c r="B718" t="s">
        <v>93</v>
      </c>
      <c r="C718" t="s">
        <v>335</v>
      </c>
      <c r="D718">
        <v>94.300003000000004</v>
      </c>
      <c r="E718" t="s">
        <v>386</v>
      </c>
    </row>
    <row r="719" spans="1:5">
      <c r="A719" t="s">
        <v>94</v>
      </c>
      <c r="B719" t="s">
        <v>93</v>
      </c>
      <c r="C719" t="s">
        <v>336</v>
      </c>
      <c r="D719">
        <v>93.699996999999996</v>
      </c>
      <c r="E719" t="s">
        <v>386</v>
      </c>
    </row>
    <row r="720" spans="1:5">
      <c r="A720" t="s">
        <v>94</v>
      </c>
      <c r="B720" t="s">
        <v>93</v>
      </c>
      <c r="C720" t="s">
        <v>372</v>
      </c>
      <c r="D720">
        <v>94.2</v>
      </c>
      <c r="E720" t="s">
        <v>386</v>
      </c>
    </row>
    <row r="721" spans="1:5">
      <c r="A721" t="s">
        <v>94</v>
      </c>
      <c r="B721" t="s">
        <v>93</v>
      </c>
      <c r="C721" t="s">
        <v>408</v>
      </c>
      <c r="D721">
        <v>94.3</v>
      </c>
      <c r="E721" t="s">
        <v>386</v>
      </c>
    </row>
    <row r="722" spans="1:5">
      <c r="A722" t="s">
        <v>92</v>
      </c>
      <c r="B722" t="s">
        <v>91</v>
      </c>
      <c r="C722" t="s">
        <v>333</v>
      </c>
      <c r="D722">
        <v>54</v>
      </c>
      <c r="E722" t="s">
        <v>385</v>
      </c>
    </row>
    <row r="723" spans="1:5">
      <c r="A723" t="s">
        <v>92</v>
      </c>
      <c r="B723" t="s">
        <v>91</v>
      </c>
      <c r="C723" t="s">
        <v>334</v>
      </c>
      <c r="D723">
        <v>53.200001</v>
      </c>
      <c r="E723" t="s">
        <v>385</v>
      </c>
    </row>
    <row r="724" spans="1:5">
      <c r="A724" t="s">
        <v>92</v>
      </c>
      <c r="B724" t="s">
        <v>91</v>
      </c>
      <c r="C724" t="s">
        <v>335</v>
      </c>
      <c r="D724">
        <v>53.200001</v>
      </c>
      <c r="E724" t="s">
        <v>385</v>
      </c>
    </row>
    <row r="725" spans="1:5">
      <c r="A725" t="s">
        <v>92</v>
      </c>
      <c r="B725" t="s">
        <v>91</v>
      </c>
      <c r="C725" t="s">
        <v>336</v>
      </c>
      <c r="D725">
        <v>54.900002000000001</v>
      </c>
      <c r="E725" t="s">
        <v>385</v>
      </c>
    </row>
    <row r="726" spans="1:5">
      <c r="A726" t="s">
        <v>92</v>
      </c>
      <c r="B726" t="s">
        <v>91</v>
      </c>
      <c r="C726" t="s">
        <v>372</v>
      </c>
      <c r="D726">
        <v>52.3</v>
      </c>
      <c r="E726" t="s">
        <v>385</v>
      </c>
    </row>
    <row r="727" spans="1:5">
      <c r="A727" t="s">
        <v>92</v>
      </c>
      <c r="B727" t="s">
        <v>91</v>
      </c>
      <c r="C727" t="s">
        <v>408</v>
      </c>
      <c r="D727">
        <v>57.2</v>
      </c>
      <c r="E727" t="s">
        <v>385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4:H90"/>
  <sheetViews>
    <sheetView topLeftCell="A55" zoomScale="115" zoomScaleNormal="115" workbookViewId="0">
      <selection activeCell="H91" sqref="H91"/>
    </sheetView>
  </sheetViews>
  <sheetFormatPr defaultRowHeight="14.5"/>
  <cols>
    <col min="2" max="2" width="32.81640625" customWidth="1"/>
    <col min="3" max="3" width="10.26953125" customWidth="1"/>
    <col min="4" max="4" width="9.7265625" customWidth="1"/>
    <col min="5" max="5" width="19.81640625" customWidth="1"/>
    <col min="6" max="6" width="21.90625" bestFit="1" customWidth="1"/>
    <col min="7" max="7" width="21.90625" customWidth="1"/>
    <col min="8" max="8" width="9.08984375" customWidth="1"/>
    <col min="9" max="9" width="11.7265625" bestFit="1" customWidth="1"/>
    <col min="11" max="11" width="10.90625" bestFit="1" customWidth="1"/>
    <col min="12" max="12" width="10.26953125" bestFit="1" customWidth="1"/>
  </cols>
  <sheetData>
    <row r="4" spans="2:4">
      <c r="B4" t="s">
        <v>344</v>
      </c>
      <c r="C4" t="s">
        <v>25</v>
      </c>
      <c r="D4" t="s">
        <v>19</v>
      </c>
    </row>
    <row r="5" spans="2:4">
      <c r="B5" t="s">
        <v>358</v>
      </c>
      <c r="C5" t="s">
        <v>333</v>
      </c>
      <c r="D5">
        <v>273530</v>
      </c>
    </row>
    <row r="6" spans="2:4">
      <c r="B6" t="s">
        <v>358</v>
      </c>
      <c r="C6" t="s">
        <v>334</v>
      </c>
      <c r="D6">
        <v>265974</v>
      </c>
    </row>
    <row r="7" spans="2:4">
      <c r="B7" t="s">
        <v>358</v>
      </c>
      <c r="C7" t="s">
        <v>335</v>
      </c>
      <c r="D7">
        <v>294441</v>
      </c>
    </row>
    <row r="8" spans="2:4">
      <c r="B8" t="s">
        <v>358</v>
      </c>
      <c r="C8" t="s">
        <v>336</v>
      </c>
      <c r="D8">
        <v>269584</v>
      </c>
    </row>
    <row r="9" spans="2:4">
      <c r="B9" s="1" t="s">
        <v>371</v>
      </c>
      <c r="C9" s="1" t="s">
        <v>372</v>
      </c>
      <c r="D9" s="1">
        <v>257366</v>
      </c>
    </row>
    <row r="10" spans="2:4">
      <c r="B10" s="1" t="s">
        <v>371</v>
      </c>
      <c r="C10" s="1" t="s">
        <v>408</v>
      </c>
      <c r="D10" s="1">
        <v>310159</v>
      </c>
    </row>
    <row r="11" spans="2:4">
      <c r="B11" t="s">
        <v>357</v>
      </c>
      <c r="C11" t="s">
        <v>333</v>
      </c>
      <c r="D11">
        <v>0</v>
      </c>
    </row>
    <row r="12" spans="2:4">
      <c r="B12" t="s">
        <v>357</v>
      </c>
      <c r="C12" t="s">
        <v>334</v>
      </c>
      <c r="D12">
        <v>0</v>
      </c>
    </row>
    <row r="13" spans="2:4">
      <c r="B13" t="s">
        <v>357</v>
      </c>
      <c r="C13" t="s">
        <v>335</v>
      </c>
      <c r="D13">
        <v>0</v>
      </c>
    </row>
    <row r="14" spans="2:4">
      <c r="B14" t="s">
        <v>357</v>
      </c>
      <c r="C14" t="s">
        <v>336</v>
      </c>
      <c r="D14">
        <v>89219</v>
      </c>
    </row>
    <row r="15" spans="2:4">
      <c r="B15" s="1" t="s">
        <v>357</v>
      </c>
      <c r="C15" s="1" t="s">
        <v>372</v>
      </c>
      <c r="D15" s="1">
        <v>134712</v>
      </c>
    </row>
    <row r="16" spans="2:4">
      <c r="B16" s="1" t="s">
        <v>357</v>
      </c>
      <c r="C16" s="1" t="s">
        <v>408</v>
      </c>
      <c r="D16" s="1">
        <v>137499</v>
      </c>
    </row>
    <row r="17" spans="2:4">
      <c r="B17" t="s">
        <v>359</v>
      </c>
      <c r="C17" t="s">
        <v>333</v>
      </c>
      <c r="D17">
        <v>67708</v>
      </c>
    </row>
    <row r="18" spans="2:4">
      <c r="B18" t="s">
        <v>359</v>
      </c>
      <c r="C18" t="s">
        <v>334</v>
      </c>
      <c r="D18">
        <v>69059</v>
      </c>
    </row>
    <row r="19" spans="2:4">
      <c r="B19" t="s">
        <v>359</v>
      </c>
      <c r="C19" t="s">
        <v>335</v>
      </c>
      <c r="D19">
        <v>91913</v>
      </c>
    </row>
    <row r="20" spans="2:4">
      <c r="B20" t="s">
        <v>359</v>
      </c>
      <c r="C20" t="s">
        <v>336</v>
      </c>
      <c r="D20">
        <v>62808</v>
      </c>
    </row>
    <row r="21" spans="2:4">
      <c r="B21" s="1" t="s">
        <v>373</v>
      </c>
      <c r="C21" s="1" t="s">
        <v>372</v>
      </c>
      <c r="D21" s="1">
        <v>67191</v>
      </c>
    </row>
    <row r="22" spans="2:4">
      <c r="B22" s="1" t="s">
        <v>373</v>
      </c>
      <c r="C22" s="1" t="s">
        <v>408</v>
      </c>
      <c r="D22" s="1">
        <v>71480</v>
      </c>
    </row>
    <row r="23" spans="2:4">
      <c r="B23" t="s">
        <v>360</v>
      </c>
      <c r="C23" t="s">
        <v>333</v>
      </c>
      <c r="D23">
        <v>91662</v>
      </c>
    </row>
    <row r="24" spans="2:4">
      <c r="B24" t="s">
        <v>360</v>
      </c>
      <c r="C24" t="s">
        <v>334</v>
      </c>
      <c r="D24">
        <v>82212</v>
      </c>
    </row>
    <row r="25" spans="2:4">
      <c r="B25" t="s">
        <v>360</v>
      </c>
      <c r="C25" t="s">
        <v>335</v>
      </c>
      <c r="D25">
        <v>78711</v>
      </c>
    </row>
    <row r="26" spans="2:4">
      <c r="B26" t="s">
        <v>360</v>
      </c>
      <c r="C26" t="s">
        <v>336</v>
      </c>
      <c r="D26">
        <v>81426</v>
      </c>
    </row>
    <row r="27" spans="2:4">
      <c r="B27" s="1" t="s">
        <v>374</v>
      </c>
      <c r="C27" s="1" t="s">
        <v>372</v>
      </c>
      <c r="D27" s="1">
        <v>93131</v>
      </c>
    </row>
    <row r="28" spans="2:4">
      <c r="B28" s="1" t="s">
        <v>374</v>
      </c>
      <c r="C28" s="1" t="s">
        <v>408</v>
      </c>
      <c r="D28" s="1">
        <v>88911</v>
      </c>
    </row>
    <row r="29" spans="2:4">
      <c r="B29" t="s">
        <v>361</v>
      </c>
      <c r="C29" t="s">
        <v>333</v>
      </c>
      <c r="D29">
        <v>84022</v>
      </c>
    </row>
    <row r="30" spans="2:4">
      <c r="B30" t="s">
        <v>361</v>
      </c>
      <c r="C30" t="s">
        <v>334</v>
      </c>
      <c r="D30">
        <v>80218</v>
      </c>
    </row>
    <row r="31" spans="2:4">
      <c r="B31" t="s">
        <v>361</v>
      </c>
      <c r="C31" t="s">
        <v>335</v>
      </c>
      <c r="D31">
        <v>75547</v>
      </c>
    </row>
    <row r="32" spans="2:4">
      <c r="B32" t="s">
        <v>361</v>
      </c>
      <c r="C32" t="s">
        <v>336</v>
      </c>
      <c r="D32">
        <v>73285</v>
      </c>
    </row>
    <row r="33" spans="2:4">
      <c r="B33" s="1" t="s">
        <v>375</v>
      </c>
      <c r="C33" s="1" t="s">
        <v>372</v>
      </c>
      <c r="D33" s="1">
        <v>72493</v>
      </c>
    </row>
    <row r="34" spans="2:4">
      <c r="B34" s="1" t="s">
        <v>375</v>
      </c>
      <c r="C34" s="1" t="s">
        <v>408</v>
      </c>
      <c r="D34" s="1">
        <v>77517</v>
      </c>
    </row>
    <row r="35" spans="2:4">
      <c r="B35" t="s">
        <v>362</v>
      </c>
      <c r="C35" t="s">
        <v>333</v>
      </c>
      <c r="D35">
        <v>65634</v>
      </c>
    </row>
    <row r="36" spans="2:4">
      <c r="B36" t="s">
        <v>362</v>
      </c>
      <c r="C36" t="s">
        <v>334</v>
      </c>
      <c r="D36">
        <v>61912</v>
      </c>
    </row>
    <row r="37" spans="2:4">
      <c r="B37" t="s">
        <v>362</v>
      </c>
      <c r="C37" t="s">
        <v>335</v>
      </c>
      <c r="D37">
        <v>63994</v>
      </c>
    </row>
    <row r="38" spans="2:4">
      <c r="B38" t="s">
        <v>362</v>
      </c>
      <c r="C38" t="s">
        <v>336</v>
      </c>
      <c r="D38">
        <v>61590</v>
      </c>
    </row>
    <row r="39" spans="2:4">
      <c r="B39" s="1" t="s">
        <v>376</v>
      </c>
      <c r="C39" s="1" t="s">
        <v>372</v>
      </c>
      <c r="D39" s="1">
        <v>60757</v>
      </c>
    </row>
    <row r="40" spans="2:4">
      <c r="B40" s="1" t="s">
        <v>376</v>
      </c>
      <c r="C40" s="1" t="s">
        <v>408</v>
      </c>
      <c r="D40" s="1">
        <v>56104</v>
      </c>
    </row>
    <row r="41" spans="2:4">
      <c r="B41" t="s">
        <v>363</v>
      </c>
      <c r="C41" t="s">
        <v>333</v>
      </c>
      <c r="D41">
        <v>53782</v>
      </c>
    </row>
    <row r="42" spans="2:4">
      <c r="B42" t="s">
        <v>363</v>
      </c>
      <c r="C42" t="s">
        <v>334</v>
      </c>
      <c r="D42">
        <v>54588</v>
      </c>
    </row>
    <row r="43" spans="2:4">
      <c r="B43" t="s">
        <v>363</v>
      </c>
      <c r="C43" t="s">
        <v>335</v>
      </c>
      <c r="D43">
        <v>62232</v>
      </c>
    </row>
    <row r="44" spans="2:4">
      <c r="B44" t="s">
        <v>363</v>
      </c>
      <c r="C44" t="s">
        <v>336</v>
      </c>
      <c r="D44">
        <v>57357</v>
      </c>
    </row>
    <row r="45" spans="2:4">
      <c r="B45" s="1" t="s">
        <v>377</v>
      </c>
      <c r="C45" s="1" t="s">
        <v>372</v>
      </c>
      <c r="D45" s="1">
        <v>65327</v>
      </c>
    </row>
    <row r="46" spans="2:4">
      <c r="B46" s="1" t="s">
        <v>377</v>
      </c>
      <c r="C46" s="1" t="s">
        <v>408</v>
      </c>
      <c r="D46" s="1">
        <v>66020</v>
      </c>
    </row>
    <row r="47" spans="2:4">
      <c r="B47" t="s">
        <v>364</v>
      </c>
      <c r="C47" t="s">
        <v>333</v>
      </c>
      <c r="D47">
        <v>39573</v>
      </c>
    </row>
    <row r="48" spans="2:4">
      <c r="B48" t="s">
        <v>364</v>
      </c>
      <c r="C48" t="s">
        <v>334</v>
      </c>
      <c r="D48">
        <v>35021</v>
      </c>
    </row>
    <row r="49" spans="2:4">
      <c r="B49" t="s">
        <v>364</v>
      </c>
      <c r="C49" t="s">
        <v>335</v>
      </c>
      <c r="D49">
        <v>40441</v>
      </c>
    </row>
    <row r="50" spans="2:4">
      <c r="B50" t="s">
        <v>364</v>
      </c>
      <c r="C50" t="s">
        <v>336</v>
      </c>
      <c r="D50">
        <v>40877</v>
      </c>
    </row>
    <row r="51" spans="2:4">
      <c r="B51" s="1" t="s">
        <v>378</v>
      </c>
      <c r="C51" s="1" t="s">
        <v>372</v>
      </c>
      <c r="D51" s="1">
        <v>41826</v>
      </c>
    </row>
    <row r="52" spans="2:4">
      <c r="B52" s="1" t="s">
        <v>378</v>
      </c>
      <c r="C52" s="1" t="s">
        <v>408</v>
      </c>
      <c r="D52" s="1">
        <v>42237</v>
      </c>
    </row>
    <row r="53" spans="2:4">
      <c r="B53" t="s">
        <v>365</v>
      </c>
      <c r="C53" t="s">
        <v>333</v>
      </c>
      <c r="D53">
        <v>29950</v>
      </c>
    </row>
    <row r="54" spans="2:4">
      <c r="B54" t="s">
        <v>365</v>
      </c>
      <c r="C54" t="s">
        <v>334</v>
      </c>
      <c r="D54">
        <v>30182</v>
      </c>
    </row>
    <row r="55" spans="2:4">
      <c r="B55" t="s">
        <v>365</v>
      </c>
      <c r="C55" t="s">
        <v>335</v>
      </c>
      <c r="D55">
        <v>35135</v>
      </c>
    </row>
    <row r="56" spans="2:4">
      <c r="B56" t="s">
        <v>365</v>
      </c>
      <c r="C56" t="s">
        <v>336</v>
      </c>
      <c r="D56">
        <v>38378</v>
      </c>
    </row>
    <row r="57" spans="2:4">
      <c r="B57" s="1" t="s">
        <v>379</v>
      </c>
      <c r="C57" s="1" t="s">
        <v>372</v>
      </c>
      <c r="D57" s="1">
        <v>41850</v>
      </c>
    </row>
    <row r="58" spans="2:4">
      <c r="B58" s="1" t="s">
        <v>379</v>
      </c>
      <c r="C58" s="1" t="s">
        <v>408</v>
      </c>
      <c r="D58" s="1">
        <v>48193</v>
      </c>
    </row>
    <row r="59" spans="2:4">
      <c r="B59" t="s">
        <v>366</v>
      </c>
      <c r="C59" t="s">
        <v>333</v>
      </c>
      <c r="D59">
        <v>21111</v>
      </c>
    </row>
    <row r="60" spans="2:4">
      <c r="B60" t="s">
        <v>366</v>
      </c>
      <c r="C60" t="s">
        <v>334</v>
      </c>
      <c r="D60">
        <v>19297</v>
      </c>
    </row>
    <row r="61" spans="2:4">
      <c r="B61" t="s">
        <v>366</v>
      </c>
      <c r="C61" t="s">
        <v>335</v>
      </c>
      <c r="D61">
        <v>0</v>
      </c>
    </row>
    <row r="62" spans="2:4">
      <c r="B62" t="s">
        <v>366</v>
      </c>
      <c r="C62" t="s">
        <v>336</v>
      </c>
      <c r="D62">
        <v>0</v>
      </c>
    </row>
    <row r="63" spans="2:4">
      <c r="B63" s="1" t="s">
        <v>380</v>
      </c>
      <c r="C63" s="1" t="s">
        <v>372</v>
      </c>
      <c r="D63" s="1">
        <v>0</v>
      </c>
    </row>
    <row r="64" spans="2:4">
      <c r="B64" s="1" t="s">
        <v>380</v>
      </c>
      <c r="C64" s="1" t="s">
        <v>408</v>
      </c>
      <c r="D64" s="1">
        <v>0</v>
      </c>
    </row>
    <row r="65" spans="2:4">
      <c r="B65" t="s">
        <v>367</v>
      </c>
      <c r="C65" t="s">
        <v>333</v>
      </c>
      <c r="D65">
        <v>0</v>
      </c>
    </row>
    <row r="66" spans="2:4">
      <c r="B66" t="s">
        <v>367</v>
      </c>
      <c r="C66" t="s">
        <v>334</v>
      </c>
      <c r="D66">
        <v>0</v>
      </c>
    </row>
    <row r="67" spans="2:4">
      <c r="B67" t="s">
        <v>367</v>
      </c>
      <c r="C67" t="s">
        <v>335</v>
      </c>
      <c r="D67">
        <v>22280</v>
      </c>
    </row>
    <row r="68" spans="2:4">
      <c r="B68" t="s">
        <v>367</v>
      </c>
      <c r="C68" t="s">
        <v>336</v>
      </c>
      <c r="D68">
        <v>24771</v>
      </c>
    </row>
    <row r="69" spans="2:4">
      <c r="B69" s="1" t="s">
        <v>381</v>
      </c>
      <c r="C69" s="1" t="s">
        <v>372</v>
      </c>
      <c r="D69" s="1">
        <v>18723</v>
      </c>
    </row>
    <row r="70" spans="2:4">
      <c r="B70" s="1" t="s">
        <v>381</v>
      </c>
      <c r="C70" s="1" t="s">
        <v>408</v>
      </c>
      <c r="D70" s="1">
        <v>0</v>
      </c>
    </row>
    <row r="71" spans="2:4">
      <c r="B71" t="s">
        <v>368</v>
      </c>
      <c r="C71" t="s">
        <v>333</v>
      </c>
      <c r="D71">
        <v>19006</v>
      </c>
    </row>
    <row r="72" spans="2:4">
      <c r="B72" t="s">
        <v>368</v>
      </c>
      <c r="C72" t="s">
        <v>334</v>
      </c>
      <c r="D72">
        <v>20080</v>
      </c>
    </row>
    <row r="73" spans="2:4">
      <c r="B73" t="s">
        <v>368</v>
      </c>
      <c r="C73" t="s">
        <v>335</v>
      </c>
      <c r="D73">
        <v>20464</v>
      </c>
    </row>
    <row r="74" spans="2:4">
      <c r="B74" t="s">
        <v>368</v>
      </c>
      <c r="C74" t="s">
        <v>336</v>
      </c>
      <c r="D74">
        <v>0</v>
      </c>
    </row>
    <row r="75" spans="2:4">
      <c r="B75" s="1" t="s">
        <v>382</v>
      </c>
      <c r="C75" s="1" t="s">
        <v>372</v>
      </c>
      <c r="D75" s="1">
        <v>0</v>
      </c>
    </row>
    <row r="76" spans="2:4">
      <c r="B76" s="1" t="s">
        <v>382</v>
      </c>
      <c r="C76" s="1" t="s">
        <v>408</v>
      </c>
      <c r="D76" s="1">
        <v>0</v>
      </c>
    </row>
    <row r="77" spans="2:4">
      <c r="B77" s="1" t="s">
        <v>383</v>
      </c>
      <c r="C77" s="1" t="s">
        <v>333</v>
      </c>
      <c r="D77" s="1">
        <v>0</v>
      </c>
    </row>
    <row r="78" spans="2:4">
      <c r="B78" s="1" t="s">
        <v>383</v>
      </c>
      <c r="C78" s="1" t="s">
        <v>334</v>
      </c>
      <c r="D78" s="1">
        <v>0</v>
      </c>
    </row>
    <row r="79" spans="2:4">
      <c r="B79" s="1" t="s">
        <v>383</v>
      </c>
      <c r="C79" s="1" t="s">
        <v>335</v>
      </c>
      <c r="D79" s="1">
        <v>0</v>
      </c>
    </row>
    <row r="80" spans="2:4">
      <c r="B80" s="1" t="s">
        <v>383</v>
      </c>
      <c r="C80" s="1" t="s">
        <v>336</v>
      </c>
      <c r="D80" s="1">
        <v>0</v>
      </c>
    </row>
    <row r="81" spans="2:8">
      <c r="B81" s="1" t="s">
        <v>383</v>
      </c>
      <c r="C81" s="1" t="s">
        <v>372</v>
      </c>
      <c r="D81" s="1">
        <v>22310</v>
      </c>
    </row>
    <row r="82" spans="2:8">
      <c r="B82" s="1" t="s">
        <v>383</v>
      </c>
      <c r="C82" s="1" t="s">
        <v>408</v>
      </c>
      <c r="D82" s="1">
        <v>34044</v>
      </c>
    </row>
    <row r="83" spans="2:8">
      <c r="B83" t="s">
        <v>369</v>
      </c>
      <c r="C83" t="s">
        <v>333</v>
      </c>
      <c r="D83">
        <v>131744</v>
      </c>
    </row>
    <row r="84" spans="2:8">
      <c r="B84" t="s">
        <v>369</v>
      </c>
      <c r="C84" t="s">
        <v>334</v>
      </c>
      <c r="D84">
        <v>131067</v>
      </c>
    </row>
    <row r="85" spans="2:8">
      <c r="B85" t="s">
        <v>369</v>
      </c>
      <c r="C85" t="s">
        <v>335</v>
      </c>
      <c r="D85">
        <v>135096</v>
      </c>
    </row>
    <row r="86" spans="2:8">
      <c r="B86" t="s">
        <v>369</v>
      </c>
      <c r="C86" t="s">
        <v>336</v>
      </c>
      <c r="D86">
        <v>147566</v>
      </c>
    </row>
    <row r="87" spans="2:8">
      <c r="B87" s="1" t="s">
        <v>29</v>
      </c>
      <c r="C87" s="1" t="s">
        <v>372</v>
      </c>
      <c r="D87" s="1">
        <v>168836</v>
      </c>
    </row>
    <row r="88" spans="2:8">
      <c r="B88" s="1" t="s">
        <v>29</v>
      </c>
      <c r="C88" s="1" t="s">
        <v>408</v>
      </c>
      <c r="D88" s="1">
        <v>188395</v>
      </c>
    </row>
    <row r="90" spans="2:8" ht="15.5">
      <c r="B90" s="76" t="s">
        <v>66</v>
      </c>
      <c r="C90" s="77">
        <f>SUMIF(C5:C88, "2013/14", D5:D88)</f>
        <v>877722</v>
      </c>
      <c r="D90" s="77">
        <f>SUMIF(C5:C88, "2014/15", D5:D88)</f>
        <v>849610</v>
      </c>
      <c r="E90" s="78">
        <f>SUMIF(C5:C88, "2015/16", D5:D88)</f>
        <v>920254</v>
      </c>
      <c r="F90" s="79">
        <f>SUMIF(C5:C88, "2016/17", D5:D88)</f>
        <v>946861</v>
      </c>
      <c r="G90" s="79">
        <f>SUMIF(C5:C88, "2017/18", D5:D88)</f>
        <v>1044522</v>
      </c>
      <c r="H90" s="79">
        <f>SUMIF(C5:C88, "2018/19", D5:D88)</f>
        <v>1120559</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N40"/>
  <sheetViews>
    <sheetView workbookViewId="0">
      <selection activeCell="E19" sqref="E19"/>
    </sheetView>
  </sheetViews>
  <sheetFormatPr defaultRowHeight="14.5"/>
  <cols>
    <col min="1" max="1" width="13.81640625" bestFit="1" customWidth="1"/>
    <col min="2" max="2" width="43.08984375" bestFit="1" customWidth="1"/>
    <col min="3" max="3" width="16.6328125" style="15" bestFit="1" customWidth="1"/>
    <col min="4" max="4" width="9.7265625" style="15" customWidth="1"/>
    <col min="5" max="5" width="10.7265625" bestFit="1" customWidth="1"/>
    <col min="6" max="6" width="9.6328125" customWidth="1"/>
  </cols>
  <sheetData>
    <row r="1" spans="1:9">
      <c r="A1" s="1" t="s">
        <v>25</v>
      </c>
      <c r="B1" s="1" t="s">
        <v>65</v>
      </c>
      <c r="C1" s="14" t="s">
        <v>353</v>
      </c>
      <c r="D1" s="14" t="s">
        <v>354</v>
      </c>
      <c r="E1" s="1" t="s">
        <v>394</v>
      </c>
      <c r="F1" s="5" t="s">
        <v>423</v>
      </c>
    </row>
    <row r="2" spans="1:9" s="8" customFormat="1">
      <c r="A2" s="35" t="s">
        <v>341</v>
      </c>
      <c r="B2" s="24" t="s">
        <v>422</v>
      </c>
      <c r="C2" s="5">
        <v>3308</v>
      </c>
      <c r="D2" s="5">
        <v>1872</v>
      </c>
      <c r="E2" s="9">
        <v>3</v>
      </c>
      <c r="F2" s="9"/>
    </row>
    <row r="3" spans="1:9">
      <c r="A3" s="35" t="s">
        <v>340</v>
      </c>
      <c r="B3" s="24" t="s">
        <v>422</v>
      </c>
      <c r="C3" s="5">
        <v>2956</v>
      </c>
      <c r="D3" s="5">
        <v>1948</v>
      </c>
      <c r="E3" s="9">
        <v>3</v>
      </c>
      <c r="F3" s="9"/>
      <c r="G3" s="8"/>
      <c r="H3" s="8"/>
      <c r="I3" s="8"/>
    </row>
    <row r="4" spans="1:9">
      <c r="A4" s="35" t="s">
        <v>339</v>
      </c>
      <c r="B4" s="24" t="s">
        <v>422</v>
      </c>
      <c r="C4" s="5">
        <v>2836</v>
      </c>
      <c r="D4" s="5">
        <v>2059</v>
      </c>
      <c r="E4" s="9">
        <v>3</v>
      </c>
      <c r="F4" s="9"/>
      <c r="G4" s="8"/>
      <c r="H4" s="8"/>
      <c r="I4" s="8"/>
    </row>
    <row r="5" spans="1:9">
      <c r="A5" s="35" t="s">
        <v>338</v>
      </c>
      <c r="B5" s="24" t="s">
        <v>422</v>
      </c>
      <c r="C5" s="5">
        <v>2696</v>
      </c>
      <c r="D5" s="49">
        <v>1977</v>
      </c>
      <c r="E5" s="9">
        <v>3</v>
      </c>
      <c r="F5" s="9"/>
      <c r="G5" s="8"/>
      <c r="H5" s="8"/>
      <c r="I5" s="8"/>
    </row>
    <row r="6" spans="1:9">
      <c r="A6" s="35" t="s">
        <v>337</v>
      </c>
      <c r="B6" s="24" t="s">
        <v>422</v>
      </c>
      <c r="C6" s="5">
        <v>2523</v>
      </c>
      <c r="D6" s="50">
        <v>1895</v>
      </c>
      <c r="E6" s="9">
        <v>3</v>
      </c>
      <c r="F6" s="9"/>
      <c r="G6" s="8"/>
      <c r="H6" s="8"/>
      <c r="I6" s="8"/>
    </row>
    <row r="7" spans="1:9">
      <c r="A7" s="35" t="s">
        <v>342</v>
      </c>
      <c r="B7" s="24" t="s">
        <v>422</v>
      </c>
      <c r="C7" s="51">
        <v>2339</v>
      </c>
      <c r="D7" s="50">
        <v>1848</v>
      </c>
      <c r="E7" s="9">
        <v>3</v>
      </c>
      <c r="F7" s="9"/>
      <c r="G7" s="8"/>
      <c r="H7" s="8"/>
      <c r="I7" s="8"/>
    </row>
    <row r="8" spans="1:9">
      <c r="A8" s="60" t="s">
        <v>389</v>
      </c>
      <c r="B8" s="24" t="s">
        <v>422</v>
      </c>
      <c r="C8" s="51">
        <v>2184</v>
      </c>
      <c r="D8" s="50">
        <v>2157</v>
      </c>
      <c r="E8" s="9">
        <v>3</v>
      </c>
      <c r="F8" s="9"/>
      <c r="G8" s="8"/>
      <c r="H8" s="8"/>
      <c r="I8" s="8"/>
    </row>
    <row r="9" spans="1:9">
      <c r="A9" s="60" t="s">
        <v>411</v>
      </c>
      <c r="B9" s="24" t="s">
        <v>422</v>
      </c>
      <c r="C9" s="51">
        <v>1961</v>
      </c>
      <c r="D9" s="50">
        <v>2103</v>
      </c>
      <c r="E9" s="9">
        <v>3</v>
      </c>
      <c r="F9" s="9"/>
      <c r="G9" s="8"/>
      <c r="H9" s="8"/>
      <c r="I9" s="8"/>
    </row>
    <row r="10" spans="1:9">
      <c r="A10" s="35" t="s">
        <v>341</v>
      </c>
      <c r="B10" s="25" t="s">
        <v>26</v>
      </c>
      <c r="C10" s="5">
        <v>7193.2624469249995</v>
      </c>
      <c r="D10" s="5">
        <v>1321.322840281191</v>
      </c>
      <c r="E10" s="9">
        <v>1</v>
      </c>
      <c r="F10" s="9"/>
      <c r="G10" s="8"/>
      <c r="H10" s="8"/>
      <c r="I10" s="8"/>
    </row>
    <row r="11" spans="1:9">
      <c r="A11" s="35" t="s">
        <v>340</v>
      </c>
      <c r="B11" s="25" t="s">
        <v>26</v>
      </c>
      <c r="C11" s="5">
        <v>7239</v>
      </c>
      <c r="D11" s="5">
        <v>1486</v>
      </c>
      <c r="E11" s="9">
        <v>1</v>
      </c>
      <c r="F11" s="9"/>
      <c r="G11" s="8"/>
      <c r="H11" s="8"/>
      <c r="I11" s="8"/>
    </row>
    <row r="12" spans="1:9">
      <c r="A12" s="35" t="s">
        <v>339</v>
      </c>
      <c r="B12" s="25" t="s">
        <v>26</v>
      </c>
      <c r="C12" s="5">
        <v>7166.9651429999994</v>
      </c>
      <c r="D12" s="5">
        <v>1498.1167741499999</v>
      </c>
      <c r="E12" s="9">
        <v>1</v>
      </c>
      <c r="F12" s="9"/>
      <c r="G12" s="8"/>
      <c r="H12" s="8"/>
      <c r="I12" s="8"/>
    </row>
    <row r="13" spans="1:9">
      <c r="A13" s="35" t="s">
        <v>338</v>
      </c>
      <c r="B13" s="25" t="s">
        <v>26</v>
      </c>
      <c r="C13" s="5">
        <v>7075.3267169999999</v>
      </c>
      <c r="D13" s="5">
        <v>1517.0919304500001</v>
      </c>
      <c r="E13" s="9">
        <v>1</v>
      </c>
      <c r="F13" s="9"/>
      <c r="G13" s="8"/>
      <c r="H13" s="8"/>
      <c r="I13" s="8"/>
    </row>
    <row r="14" spans="1:9">
      <c r="A14" s="35" t="s">
        <v>337</v>
      </c>
      <c r="B14" s="25" t="s">
        <v>26</v>
      </c>
      <c r="C14" s="5">
        <v>7118.4191780000001</v>
      </c>
      <c r="D14" s="5">
        <v>1547.7463694500002</v>
      </c>
      <c r="E14" s="9">
        <v>1</v>
      </c>
      <c r="F14" s="9"/>
      <c r="G14" s="8"/>
      <c r="H14" s="8"/>
      <c r="I14" s="8"/>
    </row>
    <row r="15" spans="1:9">
      <c r="A15" s="35" t="s">
        <v>342</v>
      </c>
      <c r="B15" s="25" t="s">
        <v>26</v>
      </c>
      <c r="C15" s="51">
        <v>7080.6559999999999</v>
      </c>
      <c r="D15" s="51">
        <v>1546.9896000000001</v>
      </c>
      <c r="E15" s="9">
        <v>1</v>
      </c>
      <c r="F15" s="9"/>
      <c r="G15" s="8"/>
      <c r="H15" s="8"/>
      <c r="I15" s="8"/>
    </row>
    <row r="16" spans="1:9">
      <c r="A16" s="60" t="s">
        <v>389</v>
      </c>
      <c r="B16" s="25" t="s">
        <v>26</v>
      </c>
      <c r="C16" s="51">
        <v>6992</v>
      </c>
      <c r="D16" s="51">
        <v>1546</v>
      </c>
      <c r="E16" s="9">
        <v>1</v>
      </c>
      <c r="F16" s="9"/>
      <c r="G16" s="8"/>
      <c r="H16" s="8"/>
      <c r="I16" s="8"/>
    </row>
    <row r="17" spans="1:14">
      <c r="A17" s="60" t="s">
        <v>411</v>
      </c>
      <c r="B17" s="25" t="s">
        <v>26</v>
      </c>
      <c r="C17" s="51">
        <v>6591</v>
      </c>
      <c r="D17" s="51">
        <v>1517</v>
      </c>
      <c r="E17" s="9">
        <v>1</v>
      </c>
      <c r="F17" s="9"/>
      <c r="G17" s="8"/>
      <c r="H17" s="8"/>
      <c r="I17" s="8"/>
    </row>
    <row r="18" spans="1:14">
      <c r="A18" s="35" t="s">
        <v>341</v>
      </c>
      <c r="B18" s="25" t="s">
        <v>83</v>
      </c>
      <c r="C18" s="5">
        <v>4531.9066410740006</v>
      </c>
      <c r="D18" s="5">
        <v>2154.2547271694598</v>
      </c>
      <c r="E18" s="9">
        <v>2</v>
      </c>
      <c r="F18" s="9"/>
      <c r="G18" s="8"/>
      <c r="H18" s="8"/>
      <c r="I18" s="8"/>
    </row>
    <row r="19" spans="1:14">
      <c r="A19" s="35" t="s">
        <v>340</v>
      </c>
      <c r="B19" s="25" t="s">
        <v>83</v>
      </c>
      <c r="C19" s="5">
        <v>3798.1389844498117</v>
      </c>
      <c r="D19" s="5">
        <v>2199.2568666109419</v>
      </c>
      <c r="E19" s="9">
        <v>2</v>
      </c>
      <c r="F19" s="9"/>
      <c r="G19" s="8"/>
      <c r="H19" s="8"/>
      <c r="I19" s="8"/>
    </row>
    <row r="20" spans="1:14">
      <c r="A20" s="35" t="s">
        <v>339</v>
      </c>
      <c r="B20" s="25" t="s">
        <v>83</v>
      </c>
      <c r="C20" s="5">
        <v>3510.2845521129993</v>
      </c>
      <c r="D20" s="5">
        <v>2177.0806984700002</v>
      </c>
      <c r="E20" s="9">
        <v>2</v>
      </c>
      <c r="F20" s="9"/>
      <c r="G20" s="8"/>
      <c r="H20" s="8"/>
      <c r="I20" s="8"/>
    </row>
    <row r="21" spans="1:14">
      <c r="A21" s="35" t="s">
        <v>338</v>
      </c>
      <c r="B21" s="25" t="s">
        <v>83</v>
      </c>
      <c r="C21" s="5">
        <v>3284.2139051719992</v>
      </c>
      <c r="D21" s="49">
        <v>2169.8631815099998</v>
      </c>
      <c r="E21" s="9">
        <v>2</v>
      </c>
      <c r="F21" s="9"/>
      <c r="G21" s="8"/>
      <c r="H21" s="8"/>
      <c r="I21" s="8"/>
    </row>
    <row r="22" spans="1:14">
      <c r="A22" s="35" t="s">
        <v>337</v>
      </c>
      <c r="B22" s="25" t="s">
        <v>83</v>
      </c>
      <c r="C22" s="5">
        <v>3043.1408750649994</v>
      </c>
      <c r="D22" s="50">
        <v>2149.8903086599998</v>
      </c>
      <c r="E22" s="9">
        <v>2</v>
      </c>
      <c r="F22" s="9"/>
      <c r="G22" s="8"/>
      <c r="H22" s="8"/>
      <c r="I22" s="8"/>
    </row>
    <row r="23" spans="1:14">
      <c r="A23" s="35" t="s">
        <v>342</v>
      </c>
      <c r="B23" s="25" t="s">
        <v>83</v>
      </c>
      <c r="C23" s="51">
        <v>2697.9369999999999</v>
      </c>
      <c r="D23" s="50">
        <v>2109.3087</v>
      </c>
      <c r="E23" s="9">
        <v>2</v>
      </c>
      <c r="F23" s="9"/>
      <c r="G23" s="8"/>
      <c r="H23" s="8"/>
      <c r="I23" s="8"/>
    </row>
    <row r="24" spans="1:14">
      <c r="A24" s="60" t="s">
        <v>389</v>
      </c>
      <c r="B24" s="25" t="s">
        <v>83</v>
      </c>
      <c r="C24" s="51">
        <v>2421</v>
      </c>
      <c r="D24" s="50">
        <v>1869</v>
      </c>
      <c r="E24" s="9">
        <v>2</v>
      </c>
      <c r="F24" s="9"/>
      <c r="G24" s="8"/>
      <c r="H24" s="8"/>
      <c r="I24" s="8"/>
    </row>
    <row r="25" spans="1:14">
      <c r="A25" s="60" t="s">
        <v>411</v>
      </c>
      <c r="B25" s="25" t="s">
        <v>83</v>
      </c>
      <c r="C25" s="51">
        <v>2288</v>
      </c>
      <c r="D25" s="50">
        <v>1923</v>
      </c>
      <c r="E25" s="9">
        <v>2</v>
      </c>
      <c r="F25" s="9"/>
      <c r="G25" s="8"/>
      <c r="H25" s="8"/>
      <c r="I25" s="8"/>
    </row>
    <row r="26" spans="1:14">
      <c r="A26" s="35" t="s">
        <v>341</v>
      </c>
      <c r="B26" s="1" t="s">
        <v>29</v>
      </c>
      <c r="C26" s="5">
        <v>4468.0412571460001</v>
      </c>
      <c r="D26" s="5">
        <v>1493.1608146942281</v>
      </c>
      <c r="E26" s="9">
        <v>4</v>
      </c>
      <c r="F26" s="9"/>
      <c r="G26" s="8"/>
      <c r="H26" s="8"/>
      <c r="I26" s="8"/>
    </row>
    <row r="27" spans="1:14">
      <c r="A27" s="35" t="s">
        <v>340</v>
      </c>
      <c r="B27" s="1" t="s">
        <v>29</v>
      </c>
      <c r="C27" s="5">
        <v>4485.8253549589353</v>
      </c>
      <c r="D27" s="5">
        <v>1607.6792520805166</v>
      </c>
      <c r="E27" s="9">
        <v>4</v>
      </c>
      <c r="F27" s="9"/>
      <c r="G27" s="8"/>
      <c r="H27" s="8"/>
      <c r="I27" s="8"/>
      <c r="M27" s="1"/>
      <c r="N27" s="5"/>
    </row>
    <row r="28" spans="1:14">
      <c r="A28" s="35" t="s">
        <v>339</v>
      </c>
      <c r="B28" s="1" t="s">
        <v>29</v>
      </c>
      <c r="C28" s="5">
        <v>4166.8421332720027</v>
      </c>
      <c r="D28" s="5">
        <v>1637.8664969299998</v>
      </c>
      <c r="E28" s="9">
        <v>4</v>
      </c>
      <c r="F28" s="9"/>
      <c r="G28" s="8"/>
      <c r="H28" s="8"/>
      <c r="I28" s="8"/>
    </row>
    <row r="29" spans="1:14">
      <c r="A29" s="35" t="s">
        <v>338</v>
      </c>
      <c r="B29" s="1" t="s">
        <v>29</v>
      </c>
      <c r="C29" s="5">
        <v>4331.8880744690014</v>
      </c>
      <c r="D29" s="5">
        <v>1662.7284595400006</v>
      </c>
      <c r="E29" s="9">
        <v>4</v>
      </c>
      <c r="F29" s="9"/>
      <c r="G29" s="8"/>
      <c r="H29" s="8"/>
      <c r="I29" s="8"/>
    </row>
    <row r="30" spans="1:14">
      <c r="A30" s="35" t="s">
        <v>337</v>
      </c>
      <c r="B30" s="1" t="s">
        <v>29</v>
      </c>
      <c r="C30" s="5">
        <v>4117.8878474640005</v>
      </c>
      <c r="D30" s="5">
        <v>1627.5170912100002</v>
      </c>
      <c r="E30" s="9">
        <v>4</v>
      </c>
      <c r="F30" s="9"/>
      <c r="G30" s="8"/>
      <c r="H30" s="8"/>
      <c r="I30" s="8"/>
    </row>
    <row r="31" spans="1:14">
      <c r="A31" s="35" t="s">
        <v>342</v>
      </c>
      <c r="B31" s="1" t="s">
        <v>29</v>
      </c>
      <c r="C31" s="51">
        <v>3991.9270000000001</v>
      </c>
      <c r="D31" s="51">
        <v>1677.7819999999999</v>
      </c>
      <c r="E31" s="9">
        <v>4</v>
      </c>
      <c r="F31" s="9"/>
      <c r="G31" s="8"/>
      <c r="H31" s="8"/>
      <c r="I31" s="8"/>
    </row>
    <row r="32" spans="1:14">
      <c r="A32" s="60" t="s">
        <v>389</v>
      </c>
      <c r="B32" s="1" t="s">
        <v>29</v>
      </c>
      <c r="C32" s="5">
        <v>4067</v>
      </c>
      <c r="D32" s="5">
        <v>1549</v>
      </c>
      <c r="E32" s="9">
        <v>4</v>
      </c>
      <c r="F32" s="9"/>
      <c r="G32" s="8"/>
      <c r="H32" s="8"/>
      <c r="I32" s="8"/>
    </row>
    <row r="33" spans="1:9">
      <c r="A33" s="60" t="s">
        <v>411</v>
      </c>
      <c r="B33" s="1" t="s">
        <v>29</v>
      </c>
      <c r="C33" s="5">
        <v>3671</v>
      </c>
      <c r="D33" s="5">
        <v>1562</v>
      </c>
      <c r="E33" s="9">
        <v>4</v>
      </c>
      <c r="F33" s="61" t="s">
        <v>424</v>
      </c>
      <c r="G33" s="8"/>
      <c r="H33" s="8"/>
      <c r="I33" s="8"/>
    </row>
    <row r="34" spans="1:9">
      <c r="F34" s="8"/>
      <c r="G34" s="8"/>
      <c r="H34" s="8"/>
      <c r="I34" s="8"/>
    </row>
    <row r="35" spans="1:9">
      <c r="F35" s="8"/>
      <c r="G35" s="8"/>
      <c r="H35" s="8"/>
      <c r="I35" s="8"/>
    </row>
    <row r="36" spans="1:9">
      <c r="F36" s="8"/>
      <c r="G36" s="8"/>
      <c r="H36" s="8"/>
      <c r="I36" s="8"/>
    </row>
    <row r="37" spans="1:9">
      <c r="F37" s="8"/>
      <c r="G37" s="8"/>
      <c r="H37" s="8"/>
      <c r="I37" s="8"/>
    </row>
    <row r="38" spans="1:9">
      <c r="F38" s="8"/>
      <c r="G38" s="8"/>
      <c r="H38" s="8"/>
      <c r="I38" s="8"/>
    </row>
    <row r="39" spans="1:9">
      <c r="F39" s="8"/>
      <c r="G39" s="8"/>
      <c r="H39" s="8"/>
      <c r="I39" s="8"/>
    </row>
    <row r="40" spans="1:9">
      <c r="F40" s="8"/>
      <c r="G40" s="8"/>
      <c r="H40" s="8"/>
      <c r="I40" s="8"/>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USONon-USO</vt:lpstr>
      <vt:lpstr>Costs</vt:lpstr>
      <vt:lpstr>Letter Prices</vt:lpstr>
      <vt:lpstr>Parcel Prices</vt:lpstr>
      <vt:lpstr>Business prices</vt:lpstr>
      <vt:lpstr>Access Prices</vt:lpstr>
      <vt:lpstr>RM 1C PCA</vt:lpstr>
      <vt:lpstr>Complaints</vt:lpstr>
      <vt:lpstr>Volume-Revenue - Product Group</vt:lpstr>
      <vt:lpstr>Volume-Revenue - Format</vt:lpstr>
      <vt:lpstr>QoS</vt:lpstr>
      <vt:lpstr>Volume-Revenue - Letter types</vt:lpstr>
      <vt:lpstr>'RM 1C PCA'!Criteria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2019-12-18T11:47:26Z</dcterms:created>
  <dcterms:modified xsi:type="dcterms:W3CDTF">2019-12-18T11:50:07Z</dcterms:modified>
</cp:coreProperties>
</file>